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166925"/>
  <mc:AlternateContent xmlns:mc="http://schemas.openxmlformats.org/markup-compatibility/2006">
    <mc:Choice Requires="x15">
      <x15ac:absPath xmlns:x15ac="http://schemas.microsoft.com/office/spreadsheetml/2010/11/ac" url="https://investaproperties.sharepoint.com/teams/ESG/Shared Documents/ESG Report/Assurance/FY26/"/>
    </mc:Choice>
  </mc:AlternateContent>
  <xr:revisionPtr revIDLastSave="48" documentId="8_{312F4C7B-ABCE-45C4-B92A-6C73979F38E3}" xr6:coauthVersionLast="47" xr6:coauthVersionMax="47" xr10:uidLastSave="{9983D7F1-03CD-4894-B0D4-9686D8B9E933}"/>
  <workbookProtection workbookAlgorithmName="SHA-512" workbookHashValue="Oyx6Ih805DDnENz+2YHxcLkcx0T1Shuh+yDbGcDTEs2MZJ5zQuFWOtX4HpXjEFS/CN6M97hUBxbdmQCExFdn9g==" workbookSaltValue="T+dsBwEScG5hIMdxLf4dtQ==" workbookSpinCount="100000" lockStructure="1"/>
  <bookViews>
    <workbookView xWindow="5925" yWindow="3090" windowWidth="47085" windowHeight="18735" tabRatio="818" xr2:uid="{00000000-000D-0000-FFFF-FFFF00000000}"/>
  </bookViews>
  <sheets>
    <sheet name="INTRODUCTION" sheetId="31" r:id="rId1"/>
    <sheet name="CONTENTS" sheetId="32" r:id="rId2"/>
    <sheet name="ENVIRONMENT &gt;&gt;" sheetId="33" r:id="rId3"/>
    <sheet name="Environmental Reporting Rules" sheetId="30" r:id="rId4"/>
    <sheet name="NLA and entities" sheetId="28" r:id="rId5"/>
    <sheet name="Electricity" sheetId="1" r:id="rId6"/>
    <sheet name="Gas" sheetId="2" r:id="rId7"/>
    <sheet name="Diesel and refrigerants" sheetId="15" r:id="rId8"/>
    <sheet name="Water" sheetId="4" r:id="rId9"/>
    <sheet name="Emissions generation" sheetId="10" r:id="rId10"/>
    <sheet name="Sustainability ratings" sheetId="3" r:id="rId11"/>
    <sheet name="Waste" sheetId="5" r:id="rId12"/>
    <sheet name="Assurance statement " sheetId="38" r:id="rId13"/>
    <sheet name="PEOPLE &gt;&gt;" sheetId="34" r:id="rId14"/>
    <sheet name="Employees" sheetId="13" r:id="rId15"/>
    <sheet name="Board" sheetId="27" r:id="rId16"/>
    <sheet name="SAFETY &gt;&gt;" sheetId="36" r:id="rId17"/>
    <sheet name="TRIFR and LTIFR" sheetId="18" r:id="rId18"/>
    <sheet name="Emissions intensity" sheetId="6" state="hidden" r:id="rId19"/>
    <sheet name="Electricity intensity" sheetId="7" state="hidden" r:id="rId20"/>
    <sheet name="Gas intensity" sheetId="8" state="hidden" r:id="rId21"/>
    <sheet name="Water intensity" sheetId="9" state="hidden" r:id="rId22"/>
  </sheets>
  <definedNames>
    <definedName name="BinSize">#REF!</definedName>
    <definedName name="data13">#REF!</definedName>
    <definedName name="data17">#REF!</definedName>
    <definedName name="data18">#REF!</definedName>
    <definedName name="data19">#REF!</definedName>
    <definedName name="data4">#REF!</definedName>
    <definedName name="_xlnm.Print_Area" localSheetId="3">'Environmental Reporting Rules'!$A$1:$I$25</definedName>
    <definedName name="_xlnm.Print_Titles" localSheetId="3">'Environmental Reporting Rules'!$8:$8</definedName>
    <definedName name="Waste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5" l="1"/>
  <c r="I36" i="5"/>
  <c r="I35" i="5"/>
  <c r="I33" i="5"/>
  <c r="I32" i="5"/>
  <c r="I31" i="5"/>
  <c r="I30" i="5"/>
  <c r="I29" i="5"/>
  <c r="I28" i="5"/>
  <c r="I27" i="5"/>
  <c r="I26" i="5"/>
  <c r="I25" i="5"/>
  <c r="I24" i="5"/>
  <c r="I23" i="5"/>
  <c r="I22" i="5"/>
  <c r="I21" i="5"/>
  <c r="I20" i="5"/>
  <c r="I19" i="5"/>
  <c r="I16" i="5"/>
  <c r="I15" i="5"/>
  <c r="I11" i="5"/>
  <c r="I10" i="5"/>
  <c r="I9" i="5"/>
  <c r="Q28" i="9"/>
  <c r="Q27" i="9"/>
  <c r="Q26" i="9"/>
  <c r="Q25" i="9"/>
  <c r="Q24" i="9"/>
  <c r="Q23" i="9"/>
  <c r="Q22" i="9"/>
  <c r="Q21" i="9"/>
  <c r="Q20" i="9"/>
  <c r="Q19" i="9"/>
  <c r="Q18" i="9"/>
  <c r="Q17" i="9"/>
  <c r="Q16" i="9"/>
  <c r="Q15" i="9"/>
  <c r="Q14" i="9"/>
  <c r="Q12" i="9"/>
  <c r="Q10" i="9"/>
  <c r="Q9" i="9"/>
  <c r="Q8" i="9"/>
  <c r="Q6" i="9"/>
  <c r="Q4" i="9"/>
  <c r="R28" i="8"/>
  <c r="R27" i="8"/>
  <c r="R26" i="8"/>
  <c r="R25" i="8"/>
  <c r="R24" i="8"/>
  <c r="R23" i="8"/>
  <c r="R22" i="8"/>
  <c r="R21" i="8"/>
  <c r="R20" i="8"/>
  <c r="R19" i="8"/>
  <c r="R18" i="8"/>
  <c r="R17" i="8"/>
  <c r="R16" i="8"/>
  <c r="R15" i="8"/>
  <c r="R14" i="8"/>
  <c r="R9" i="8"/>
  <c r="R8" i="8"/>
  <c r="R6" i="8"/>
  <c r="R4" i="8"/>
  <c r="Q28" i="7"/>
  <c r="Q27" i="7"/>
  <c r="Q26" i="7"/>
  <c r="Q25" i="7"/>
  <c r="Q24" i="7"/>
  <c r="Q23" i="7"/>
  <c r="Q22" i="7"/>
  <c r="Q21" i="7"/>
  <c r="Q17" i="7"/>
  <c r="Q16" i="7"/>
  <c r="Q15" i="7"/>
  <c r="Q12" i="7"/>
  <c r="Q10" i="7"/>
  <c r="Q9" i="7"/>
  <c r="Q8" i="7"/>
  <c r="Q6" i="7"/>
  <c r="Q4" i="7"/>
  <c r="Q36" i="6"/>
  <c r="Q35" i="6"/>
  <c r="Q34" i="6"/>
  <c r="Q33" i="6"/>
  <c r="Q32" i="6"/>
  <c r="Q31" i="6"/>
  <c r="Q27" i="6"/>
  <c r="Q26" i="6"/>
  <c r="Q25" i="6"/>
  <c r="Q24" i="6"/>
  <c r="Q23" i="6"/>
  <c r="Q22" i="6"/>
  <c r="Q21" i="6"/>
  <c r="Q20" i="6"/>
  <c r="Q16" i="6"/>
  <c r="Q15" i="6"/>
  <c r="Q14" i="6"/>
  <c r="Q11" i="6"/>
  <c r="Q9" i="6"/>
  <c r="Q8" i="6"/>
  <c r="Q7" i="6"/>
  <c r="Q5" i="6"/>
  <c r="Q3" i="6"/>
  <c r="F39" i="13"/>
  <c r="D39" i="13"/>
  <c r="F38" i="13"/>
  <c r="D38" i="13"/>
  <c r="F37" i="13"/>
  <c r="D37" i="13"/>
  <c r="E36" i="13"/>
  <c r="F36" i="13" s="1"/>
  <c r="D36" i="13"/>
  <c r="Q12" i="1"/>
  <c r="P12" i="1"/>
  <c r="Q11" i="1"/>
  <c r="I19" i="1"/>
  <c r="H19" i="1"/>
  <c r="P11" i="1" l="1"/>
  <c r="P10" i="1"/>
  <c r="Q10" i="1"/>
  <c r="O19" i="1" l="1"/>
  <c r="O18" i="1"/>
  <c r="O23" i="1"/>
  <c r="O24" i="1"/>
  <c r="O27" i="1"/>
  <c r="O29" i="1"/>
  <c r="O31" i="1"/>
  <c r="O33" i="1"/>
  <c r="O35" i="1"/>
  <c r="O37" i="1"/>
  <c r="O38" i="1"/>
  <c r="K26" i="4"/>
  <c r="K25" i="4"/>
  <c r="O21" i="1"/>
  <c r="O22" i="1"/>
  <c r="O28" i="1"/>
  <c r="O30" i="1"/>
  <c r="O32" i="1"/>
  <c r="O34" i="1"/>
  <c r="O36" i="1"/>
  <c r="O17" i="1"/>
  <c r="K32" i="4"/>
  <c r="O26" i="1"/>
  <c r="O20" i="1"/>
  <c r="K23" i="4"/>
  <c r="K33" i="4"/>
  <c r="AK21" i="10" l="1"/>
  <c r="AK24" i="10"/>
  <c r="AK22" i="10"/>
  <c r="AK37" i="10"/>
  <c r="AK36" i="10"/>
  <c r="K20" i="4"/>
  <c r="K31" i="4"/>
  <c r="K22" i="4"/>
  <c r="K37" i="4"/>
  <c r="AK23" i="10"/>
  <c r="AK25" i="10"/>
  <c r="AK20" i="10"/>
  <c r="AK29" i="10"/>
  <c r="AK34" i="10"/>
  <c r="AK32" i="10"/>
  <c r="AK35" i="10"/>
  <c r="AK38" i="10"/>
  <c r="AK26" i="10"/>
  <c r="AK33" i="10"/>
  <c r="AK31" i="10"/>
  <c r="AK27" i="10"/>
  <c r="AK30" i="10"/>
  <c r="O11" i="1"/>
  <c r="J38" i="2"/>
  <c r="K30" i="4"/>
  <c r="AB23" i="10"/>
  <c r="AC23" i="10" s="1"/>
  <c r="K19" i="4"/>
  <c r="K28" i="4"/>
  <c r="K35" i="4"/>
  <c r="K21" i="4"/>
  <c r="K29" i="4"/>
  <c r="K34" i="4"/>
  <c r="K36" i="4"/>
  <c r="N34" i="1"/>
  <c r="J22" i="2"/>
  <c r="J23" i="2"/>
  <c r="J35" i="2"/>
  <c r="N30" i="1"/>
  <c r="N35" i="1"/>
  <c r="N37" i="1"/>
  <c r="N36" i="1"/>
  <c r="N33" i="1"/>
  <c r="N28" i="1"/>
  <c r="N19" i="1"/>
  <c r="N21" i="1"/>
  <c r="N23" i="1"/>
  <c r="N22" i="1"/>
  <c r="N20" i="1"/>
  <c r="N18" i="1"/>
  <c r="O16" i="1"/>
  <c r="J30" i="2"/>
  <c r="J27" i="2"/>
  <c r="J36" i="2"/>
  <c r="J33" i="2"/>
  <c r="J21" i="2"/>
  <c r="J19" i="2"/>
  <c r="J17" i="2"/>
  <c r="J20" i="2"/>
  <c r="J37" i="2"/>
  <c r="N38" i="1"/>
  <c r="O25" i="1"/>
  <c r="N32" i="1"/>
  <c r="N29" i="1"/>
  <c r="J31" i="2"/>
  <c r="N26" i="1"/>
  <c r="N27" i="1"/>
  <c r="N17" i="1"/>
  <c r="J34" i="2"/>
  <c r="N31" i="1"/>
  <c r="N24" i="1"/>
  <c r="J26" i="2"/>
  <c r="AK16" i="10" l="1"/>
  <c r="N10" i="1"/>
  <c r="O10" i="1"/>
  <c r="N12" i="1"/>
  <c r="O12" i="1"/>
  <c r="J10" i="2"/>
  <c r="J12" i="2"/>
  <c r="K9" i="4"/>
  <c r="K11" i="4"/>
  <c r="AB31" i="10"/>
  <c r="AC31" i="10" s="1"/>
  <c r="AB34" i="10"/>
  <c r="AC34" i="10" s="1"/>
  <c r="AB36" i="10"/>
  <c r="AC36" i="10" s="1"/>
  <c r="K15" i="4"/>
  <c r="K24" i="4"/>
  <c r="N16" i="1"/>
  <c r="N25" i="1"/>
  <c r="J16" i="2"/>
  <c r="J25" i="2"/>
  <c r="AB30" i="10"/>
  <c r="AC30" i="10" s="1"/>
  <c r="AB27" i="10"/>
  <c r="AC27" i="10" s="1"/>
  <c r="AB25" i="10"/>
  <c r="AC25" i="10" s="1"/>
  <c r="AB29" i="10"/>
  <c r="AC29" i="10" s="1"/>
  <c r="AB32" i="10"/>
  <c r="AC32" i="10" s="1"/>
  <c r="AB28" i="10"/>
  <c r="AC28" i="10" s="1"/>
  <c r="AB35" i="10"/>
  <c r="AC35" i="10" s="1"/>
  <c r="AC19" i="10"/>
  <c r="AB22" i="10"/>
  <c r="AC22" i="10" s="1"/>
  <c r="AB20" i="10"/>
  <c r="AC20" i="10" s="1"/>
  <c r="AB18" i="10"/>
  <c r="AC18" i="10" s="1"/>
  <c r="AB17" i="10"/>
  <c r="AC17" i="10" s="1"/>
  <c r="AB21" i="10"/>
  <c r="AC21" i="10" s="1"/>
  <c r="AB26" i="10" l="1"/>
  <c r="AC26" i="10" s="1"/>
  <c r="AB24" i="10"/>
  <c r="AC24" i="10" s="1"/>
  <c r="AB33" i="10"/>
  <c r="AC33" i="10" s="1"/>
  <c r="AB38" i="10"/>
  <c r="AC38" i="10" s="1"/>
  <c r="AB37" i="10"/>
  <c r="AC37" i="10" s="1"/>
  <c r="AB16" i="10"/>
  <c r="AC16" i="10" s="1"/>
  <c r="L9" i="5" l="1"/>
  <c r="M9" i="5" s="1"/>
  <c r="L10" i="5" l="1"/>
  <c r="M10" i="5" s="1"/>
  <c r="L11" i="5"/>
  <c r="M11" i="5" s="1"/>
  <c r="L37" i="5" l="1"/>
  <c r="M37" i="5" s="1"/>
  <c r="L36" i="5"/>
  <c r="M36" i="5" s="1"/>
  <c r="L35" i="5"/>
  <c r="M35" i="5" s="1"/>
  <c r="L34" i="5"/>
  <c r="L33" i="5"/>
  <c r="M33" i="5" s="1"/>
  <c r="L32" i="5"/>
  <c r="M32" i="5" s="1"/>
  <c r="L31" i="5"/>
  <c r="M31" i="5" s="1"/>
  <c r="L30" i="5"/>
  <c r="M30" i="5" s="1"/>
  <c r="L29" i="5"/>
  <c r="M29" i="5" s="1"/>
  <c r="L28" i="5"/>
  <c r="M28" i="5" s="1"/>
  <c r="L27" i="5"/>
  <c r="M27" i="5" s="1"/>
  <c r="L26" i="5"/>
  <c r="M26" i="5" s="1"/>
  <c r="L25" i="5"/>
  <c r="M25" i="5" s="1"/>
  <c r="L24" i="5"/>
  <c r="M24" i="5" s="1"/>
  <c r="L23" i="5"/>
  <c r="M23" i="5" s="1"/>
  <c r="L22" i="5"/>
  <c r="M22" i="5" s="1"/>
  <c r="L21" i="5"/>
  <c r="M21" i="5" s="1"/>
  <c r="L20" i="5"/>
  <c r="M20" i="5" s="1"/>
  <c r="L19" i="5"/>
  <c r="M19" i="5" s="1"/>
  <c r="L18" i="5"/>
  <c r="M18" i="5" s="1"/>
  <c r="L17" i="5"/>
  <c r="L16" i="5"/>
  <c r="M16" i="5" s="1"/>
  <c r="L15" i="5"/>
  <c r="M15" i="5" s="1"/>
  <c r="N11" i="1" l="1"/>
  <c r="K10" i="4"/>
  <c r="J11"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<sst xmlns="http://schemas.openxmlformats.org/spreadsheetml/2006/main" count="1427" uniqueCount="378">
  <si>
    <t>FY26 Environmental Reporting Rules</t>
  </si>
  <si>
    <t>The purpose of our reporting rules is to summarise the basis associated with our environmental data management and reporting. The reporting rules apply to the environmental metrics reported in the Investa FY26 Sustainability Report, this data pack, ICPF, IGO and mandate reporting. The reporting period is FY26, i.e., 1 July 2025 – 30 June 2026. Reporting is undertaken in alignment with the Greenhouse Gas Protocol, with energy content, global warming potential and emission factors sourced from the National Greenhouse Accounts (NGA) factors 2025. These reporting rules are consistent with the FY26 Investa, fund and mandate environmental data basis of preparation.</t>
  </si>
  <si>
    <t> </t>
  </si>
  <si>
    <t>Methodology</t>
  </si>
  <si>
    <t>Metric</t>
  </si>
  <si>
    <t>Definition</t>
  </si>
  <si>
    <t>GRI reference</t>
  </si>
  <si>
    <t>Included within reporting</t>
  </si>
  <si>
    <t>Specific inclusions / exclusions</t>
  </si>
  <si>
    <t>Original source data</t>
  </si>
  <si>
    <t>Original data source and system</t>
  </si>
  <si>
    <t>Estimations (where original source data is not available)</t>
  </si>
  <si>
    <t>In assurance scope (PwC limited assurance)</t>
  </si>
  <si>
    <t xml:space="preserve">Electricity </t>
  </si>
  <si>
    <t>Grid electricity delivered to a building from the public electricity network</t>
  </si>
  <si>
    <t>GRI 302-1 Energy consumption within the organisation
GRI 302-3 Energy intensity  </t>
  </si>
  <si>
    <t>✓</t>
  </si>
  <si>
    <t>Base building only. 
Tenant consumption excluded.</t>
  </si>
  <si>
    <t>Billing based on authority meter readings.</t>
  </si>
  <si>
    <t>Billing based on authority meter readings. Entered into the data management platform, Envizi, by data consultant, Energetics.</t>
  </si>
  <si>
    <t>Estimated based on the following hierarchy:
•	Data for the same month from the prior year, if building usage type and occupancy patterns are deemed to be similar to the reporting year.
•	The average of the remainder of the years’ worth of data, if data coverage is deemed sufficiently large and building usage type and occupancy patterns are deemed similar for the remainder of the year.
•	Use similar properties as a proxy for that month, adjusted based on the NLA of the property. A proxy is deemed appropriate based on review of building usage type, geographic location and occupancy patterns.</t>
  </si>
  <si>
    <t>On-site renewable electricity generated and consumed on site</t>
  </si>
  <si>
    <t>GRI 302-1 Energy consumption within the organisation</t>
  </si>
  <si>
    <t>Base building only.
Tenant generation excluded.</t>
  </si>
  <si>
    <t xml:space="preserve">Metered generation. </t>
  </si>
  <si>
    <t>Metering. Investa managed: BMS logs provided by facilities managers at year end. Externally managed: sourced from external property managers at year end. Entered directly into the central data spreadsheet.</t>
  </si>
  <si>
    <t>No estimates used.</t>
  </si>
  <si>
    <t>On-site renewable electricity generated and exported to the grid</t>
  </si>
  <si>
    <t>Renewable electricity procured (GreenPower and large-scale generation certificates)</t>
  </si>
  <si>
    <t>Procurement contracts and surrender notices, where applicable.</t>
  </si>
  <si>
    <t>Agreements with electricity retailers. Calculated in the final data set at year end. Large-scale generation certificate surrender confirmation for 1 January – 30 June is available for NSW and ACT in August (Origin) and for VIC and QLD within 90 days after the end of the period (Shell).</t>
  </si>
  <si>
    <t>Natural gas</t>
  </si>
  <si>
    <t>Combustion of natural gas on the building premises, sourced from the public gas network.</t>
  </si>
  <si>
    <t>GRI 302-1 Energy consumption within the organisation
GRI 302-3 Energy intensity</t>
  </si>
  <si>
    <t>Estimated based on the following hierarchy:
1.	Data for the same month from the prior year, if building usage type and occupancy patterns are deemed to be similar to the reporting year.
2.	The average of the remainder of the years’ worth of data, if data coverage is deemed sufficiently large and building usage type and occupancy patterns are deemed similar for the remainder of the year.
3.	Use similar properties as a proxy for that month, adjusted based on the NLA of the property. A proxy is deemed appropriate based on review of building usage type, geographic location and occupancy patterns.</t>
  </si>
  <si>
    <t>Diesel</t>
  </si>
  <si>
    <t>Combustion of diesel fuel on the building premises.</t>
  </si>
  <si>
    <t>Contractor reporting.</t>
  </si>
  <si>
    <t>Contractor reporting of top ups (listing generated from the Voyager system) and external property managers for externally managed properties. Entered into the Diesel Register by the ESG Data and Insights Lead at year end, then transferred into Envizi by data consultant, Energetics.</t>
  </si>
  <si>
    <t>Refrigerants</t>
  </si>
  <si>
    <t>Use of refrigerants on the building premises.</t>
  </si>
  <si>
    <t>Base building only.
Tenant consumption excluded.</t>
  </si>
  <si>
    <t>Mechanical contractor logs and invoices provided quarterly, and external property managers for externally managed properties. Entered into the Refrigerants Register by the ESG Data and Insights Lead at year end, then transferred into Envizi by data consultant, Energetics.</t>
  </si>
  <si>
    <t>Greenhouse gas emissions
Investa (operational control): scopes as stated in this table.
Investa (financial control, AASB S2): all building emissions reported as scope 3 category 15.
Funds and mandates: scopes as stated in this table for assets consolidated under AASB 10; scope 3 category 15 for assets accounted for under AASB 128.</t>
  </si>
  <si>
    <t>GRI 305-1 Direct (scope 1) GHG emissions
GRI 305-4 GHG emissions intensity</t>
  </si>
  <si>
    <t>Consumption as per natural gas above. Conversion to greenhouse gas emissions undertaken within spreadsheet.</t>
  </si>
  <si>
    <t>GRI 305-2 Energy indirect (Scope 2) GHG emissions
GRI 305-4 GHG emissions intensity</t>
  </si>
  <si>
    <t>Consumption as per grid electricity above. Conversion to greenhouse gas emissions undertaken within spreadsheet.</t>
  </si>
  <si>
    <t>GRI 305-1 Direct (Scope 1) GHG emissions
GRI 305-4 GHG emissions intensity</t>
  </si>
  <si>
    <t>-</t>
  </si>
  <si>
    <t>Consumption as per diesel above. Conversion to greenhouse gas emissions undertaken within spreadsheet.</t>
  </si>
  <si>
    <t>Consumption as per refrigerants above. Conversion to greenhouse gas emissions undertaken within spreadsheet.</t>
  </si>
  <si>
    <t>Water</t>
  </si>
  <si>
    <t>Mains potable water, defined as drinking quality water provided by a local utility infrastructure based on local/regional/national guidelines.</t>
  </si>
  <si>
    <t>GRI 303-5 Water consumption</t>
  </si>
  <si>
    <t>Whole building.</t>
  </si>
  <si>
    <t>Billing based on utility meter readings. Entered into the data management platform, Envizi, by data consultant, Energetics.</t>
  </si>
  <si>
    <t>Waste</t>
  </si>
  <si>
    <t>Total diversion:    Sum of all waste recycled, waste re-used and waste to energy, excluding soils diverted from landfill (that can be used elsewhere)
Total landfill: Sum of waste incinerated (not waste-to-energy) and waste-to-landfill, excluding soils sent to landfill.
Total: Sum of total diversion and total landfill.</t>
  </si>
  <si>
    <t>GRI 306-3 Waste generated
GRI 306-4 Waste diverted from disposal</t>
  </si>
  <si>
    <t>Base building managed streams only.
Grease / oil is excluded from reporting due to lack of consistency and availability of data respectively.
Tenant managed streams are excluded.</t>
  </si>
  <si>
    <t>Waste contractor reporting. Investa managed: entered into the data management platform, Foresight, by the contractor and transferred into Envizi by data consultant, Energetics at year end. Externally managed: data obtained from external managers quarterly and entered into Envizi by data consultant, Energetics.</t>
  </si>
  <si>
    <t>Intensities (as applicable to all abovementioned metrics)</t>
  </si>
  <si>
    <t>Normalised environmental metrics based on area.</t>
  </si>
  <si>
    <t>GRI 302-3 Energy intensity
GRI 305-4 GHG emissions intensity</t>
  </si>
  <si>
    <t>Intensity statistics are expressed in units per square metre of Net Lettable Area (NLA). The NLA used is the sum of the area for the buildings where the service is provided. For emissions intensity, it is the sum of the areas of all buildings in the portfolio.
Intensity metrics are calculated for all buildings regardless of vacancy. Building level metrics are adjusted for ownership periods to allow for comparison. 
Entity or fund level metrics are weighted by NLA and adjusted for ownership throughout the relevant period. 
i.e. if a 10,000 m2 building is owned for half of the period, 5,000 m2 of it’s NLA will be weighted into the intensity metric.</t>
  </si>
  <si>
    <t>Manual calculation within a spreadsheet.</t>
  </si>
  <si>
    <t>Areas</t>
  </si>
  <si>
    <t>NLA, defined as the standard measure of office building size used in Australia and it is calculated in accordance with the Property Council of Australia publication "Method of Measurement for Lettable Area" (2008) and its predecessors. A building’s NLA is the sum of the areas presented on each individual lease plus any vacant lettable area.</t>
  </si>
  <si>
    <t>GRI 302-3 Energy
GRI 305-4 GHG emissions intensity intensity</t>
  </si>
  <si>
    <t>Total property NLA (all tenant types), as at 30 June 2026</t>
  </si>
  <si>
    <t>Voyager system as at 30 June 2026. NLA is informed by the most recent survey plans / drawings for a site, with variations updated in Voyager by the Property Administration team on instruction from the building General Manager.</t>
  </si>
  <si>
    <t>Carbon offsets</t>
  </si>
  <si>
    <t>Carbon offset  are generated by projects that reduce, remove or capture emissions from the atmosphere such as reforestation, renewable energy or energy efficiency. One carbon offset credit is issued for each tonne of emissions avoided, removed or captured from the atmosphere.</t>
  </si>
  <si>
    <t>As above for 'Greenhouse gas emissions'</t>
  </si>
  <si>
    <t>Calculated in the final data set at year end.</t>
  </si>
  <si>
    <t>×
Refer to Climate Active Public Disclosure Statement</t>
  </si>
  <si>
    <t>Net Lettable Area</t>
  </si>
  <si>
    <t>This report lists the assets in each of our portfolios and the net lettable area (NLA) for each asset as at 30 June 2026. IMH includes assets where we undertake property management services, unless otherwise noted. ICPF and IGO includes under ownership, unless otherwise noted. For portfolio level figures, asset level ownership percentages have not been adjusted for.</t>
  </si>
  <si>
    <t>Metrics within the scope of the FY26 limited assurance engagement by PwC.</t>
  </si>
  <si>
    <t>Metrics within the scope of a historical imited assurance engagement by another professional services provider.</t>
  </si>
  <si>
    <t>Porfolio</t>
  </si>
  <si>
    <t>FY25</t>
  </si>
  <si>
    <t>FY26</t>
  </si>
  <si>
    <t>Net lettable area (m2)</t>
  </si>
  <si>
    <t xml:space="preserve"> </t>
  </si>
  <si>
    <t>IMH</t>
  </si>
  <si>
    <t>ICPF</t>
  </si>
  <si>
    <t>IGO</t>
  </si>
  <si>
    <t>Asset</t>
  </si>
  <si>
    <t>IMH (Operational Control)</t>
  </si>
  <si>
    <t>ICPF ownership</t>
  </si>
  <si>
    <t>IGO ownership</t>
  </si>
  <si>
    <t>Office</t>
  </si>
  <si>
    <t>1 Market Street, Sydney</t>
  </si>
  <si>
    <t>Included</t>
  </si>
  <si>
    <t>10-20 Bond Street, Sydney</t>
  </si>
  <si>
    <t>100 Mount Street, North Sydney</t>
  </si>
  <si>
    <t>Note 1</t>
  </si>
  <si>
    <t>105-151 Miller Street, North Sydney</t>
  </si>
  <si>
    <t>Note 2</t>
  </si>
  <si>
    <t>120 Collins Street, Melbourne</t>
  </si>
  <si>
    <t>123 Clarence Street, Sydney</t>
  </si>
  <si>
    <t>Note 3</t>
  </si>
  <si>
    <t>126 Phillip Street, Sydney</t>
  </si>
  <si>
    <t>131 Clarence Street, Street</t>
  </si>
  <si>
    <t>135 King Street, Sydney</t>
  </si>
  <si>
    <t>151 Clarence Street, Sydney</t>
  </si>
  <si>
    <t>179 Turbot Street, Brisbane</t>
  </si>
  <si>
    <t>201 Kent Street, Sydney</t>
  </si>
  <si>
    <t>220 London Circuit, Canberra</t>
  </si>
  <si>
    <t>Note 4</t>
  </si>
  <si>
    <t>250 St Georges Terrace, Perth</t>
  </si>
  <si>
    <t>252 Pitt Street, Sydney</t>
  </si>
  <si>
    <t>259 Queen Street, Brisbane</t>
  </si>
  <si>
    <t>347 Kent Street, Sydney</t>
  </si>
  <si>
    <t>360 Queen Street, Brisbane</t>
  </si>
  <si>
    <t>Note 5</t>
  </si>
  <si>
    <t>388 George Street, Sydney</t>
  </si>
  <si>
    <t>39 Martin Place, Sydney</t>
  </si>
  <si>
    <t>40 Mount Street, North Sydney</t>
  </si>
  <si>
    <t>420 George Street, Sydney</t>
  </si>
  <si>
    <t>522 Flinders Lane, Melbourne</t>
  </si>
  <si>
    <t>567 Collins Street, Melbourne</t>
  </si>
  <si>
    <t>6 O'Connell Street, Sydney</t>
  </si>
  <si>
    <t>60 Martin Place, Sydney</t>
  </si>
  <si>
    <t>Living</t>
  </si>
  <si>
    <t>298 Pitt Street, Sydney (Indi Sydney)</t>
  </si>
  <si>
    <t>Note 6</t>
  </si>
  <si>
    <t>3 McNab Avenue, Footscray (Indi Footscray)</t>
  </si>
  <si>
    <t>132 Kavanagh Street, Southbank (Indi Southbank)</t>
  </si>
  <si>
    <t>Notes:</t>
  </si>
  <si>
    <r>
      <rPr>
        <vertAlign val="superscript"/>
        <sz val="8"/>
        <color theme="1"/>
        <rFont val="Tahoma"/>
        <family val="2"/>
      </rPr>
      <t>1</t>
    </r>
    <r>
      <rPr>
        <sz val="8"/>
        <color theme="1"/>
        <rFont val="Tahoma"/>
        <family val="2"/>
      </rPr>
      <t>The following asset came into the the IMH managed portfolio during FY26: 100 Mount Street, North Sydney (from 10th June 2026).</t>
    </r>
  </si>
  <si>
    <r>
      <rPr>
        <vertAlign val="superscript"/>
        <sz val="8"/>
        <color theme="1"/>
        <rFont val="Tahoma"/>
        <family val="2"/>
      </rPr>
      <t>2</t>
    </r>
    <r>
      <rPr>
        <sz val="8"/>
        <color theme="1"/>
        <rFont val="Tahoma"/>
        <family val="2"/>
      </rPr>
      <t xml:space="preserve">The following asset ceased management by IMH  during FY26: 105-151 Miller Street, North Sydney (31 March 2026). </t>
    </r>
  </si>
  <si>
    <r>
      <rPr>
        <vertAlign val="superscript"/>
        <sz val="8"/>
        <color theme="1"/>
        <rFont val="Tahoma"/>
        <family val="2"/>
      </rPr>
      <t>3</t>
    </r>
    <r>
      <rPr>
        <sz val="8"/>
        <color theme="1"/>
        <rFont val="Tahoma"/>
        <family val="2"/>
      </rPr>
      <t>123 and 131 Clarence Street properties are strata titled tenancies and have been excluded from this dataset.</t>
    </r>
  </si>
  <si>
    <r>
      <rPr>
        <vertAlign val="superscript"/>
        <sz val="8"/>
        <color theme="1"/>
        <rFont val="Tahoma"/>
        <family val="2"/>
      </rPr>
      <t>4</t>
    </r>
    <r>
      <rPr>
        <sz val="8"/>
        <color theme="1"/>
        <rFont val="Tahoma"/>
        <family val="2"/>
      </rPr>
      <t>The following properties were externally managed during the whole reporting period: 220 London Circuit, Canberra and 250 St Georges Terrace, Perth.</t>
    </r>
  </si>
  <si>
    <r>
      <rPr>
        <vertAlign val="superscript"/>
        <sz val="8"/>
        <color theme="1"/>
        <rFont val="Tahoma"/>
        <family val="2"/>
      </rPr>
      <t>5</t>
    </r>
    <r>
      <rPr>
        <sz val="8"/>
        <color theme="1"/>
        <rFont val="Tahoma"/>
        <family val="2"/>
      </rPr>
      <t>Investa and fund reporting excludes development sites or buildings under major refurbishment throughout the reporting year from our reporting boundary. This includes 360 Queen Street, Brisbane which came out of development into operations during the year and is in its stabilisation phase.</t>
    </r>
  </si>
  <si>
    <r>
      <rPr>
        <vertAlign val="superscript"/>
        <sz val="8"/>
        <color theme="1"/>
        <rFont val="Tahoma"/>
        <family val="2"/>
      </rPr>
      <t>6</t>
    </r>
    <r>
      <rPr>
        <sz val="8"/>
        <color theme="1"/>
        <rFont val="Tahoma"/>
        <family val="2"/>
      </rPr>
      <t xml:space="preserve">Indi assets (Indi Sydney, Indi Footscray, and Indi Southbank) have commenced operations. However, have been excluded from the scope of this data pack as they are in their stabilisation phase. </t>
    </r>
  </si>
  <si>
    <t>Electricity Consumption</t>
  </si>
  <si>
    <t>This report gives an annual account of the total electricity consumption (MWh/year), electricity intensity (kWh/m2/year), renewable electricity generated and consumed on site (MWh/year) and renewable electricity generated on site and exported (MWh/year) for each asset, fund and platform. The former two metrics are presented since FY24. For portfolio level figures, asset level ownership percentages have not been adjusted for.</t>
  </si>
  <si>
    <t>FY23</t>
  </si>
  <si>
    <t>FY24</t>
  </si>
  <si>
    <t>Total (MWh/year)</t>
  </si>
  <si>
    <r>
      <t>Intensity</t>
    </r>
    <r>
      <rPr>
        <b/>
        <vertAlign val="superscript"/>
        <sz val="9"/>
        <color theme="0"/>
        <rFont val="Tahoma"/>
        <family val="2"/>
      </rPr>
      <t>3</t>
    </r>
    <r>
      <rPr>
        <b/>
        <sz val="9"/>
        <color theme="0"/>
        <rFont val="Tahoma"/>
        <family val="2"/>
      </rPr>
      <t xml:space="preserve"> (kWh/m2/year)</t>
    </r>
  </si>
  <si>
    <t>Intensity (kWh/m2/year)</t>
  </si>
  <si>
    <t>Change (%)</t>
  </si>
  <si>
    <r>
      <t>Voluntary renewable electricity generated off site and consumed (MWh/year)</t>
    </r>
    <r>
      <rPr>
        <b/>
        <vertAlign val="superscript"/>
        <sz val="9"/>
        <color theme="0"/>
        <rFont val="Tahoma"/>
        <family val="2"/>
      </rPr>
      <t>4</t>
    </r>
  </si>
  <si>
    <r>
      <t>Renewable electricity generated and consumed on site (MWh/year)</t>
    </r>
    <r>
      <rPr>
        <b/>
        <vertAlign val="superscript"/>
        <sz val="9"/>
        <color theme="0"/>
        <rFont val="Tahoma"/>
        <family val="2"/>
      </rPr>
      <t>4</t>
    </r>
  </si>
  <si>
    <r>
      <t>Renewable electricity generated on site and exported (MWh/year)</t>
    </r>
    <r>
      <rPr>
        <b/>
        <vertAlign val="superscript"/>
        <sz val="9"/>
        <color theme="0"/>
        <rFont val="Tahoma"/>
        <family val="2"/>
      </rPr>
      <t>4</t>
    </r>
  </si>
  <si>
    <r>
      <t>Intensity</t>
    </r>
    <r>
      <rPr>
        <b/>
        <vertAlign val="superscript"/>
        <sz val="9"/>
        <color theme="0"/>
        <rFont val="Tahoma"/>
        <family val="2"/>
      </rPr>
      <t>1</t>
    </r>
    <r>
      <rPr>
        <b/>
        <sz val="9"/>
        <color theme="0"/>
        <rFont val="Tahoma"/>
        <family val="2"/>
      </rPr>
      <t xml:space="preserve"> (kWh/m2/year)</t>
    </r>
  </si>
  <si>
    <r>
      <t>Renewable energy procured</t>
    </r>
    <r>
      <rPr>
        <b/>
        <vertAlign val="superscript"/>
        <sz val="9"/>
        <color theme="0"/>
        <rFont val="Tahoma"/>
        <family val="2"/>
      </rPr>
      <t>2</t>
    </r>
    <r>
      <rPr>
        <b/>
        <sz val="9"/>
        <color theme="0"/>
        <rFont val="Tahoma"/>
        <family val="2"/>
      </rPr>
      <t xml:space="preserve"> (MWh)</t>
    </r>
  </si>
  <si>
    <t>Renewable electricity generated and consumed on site (MWh/year)</t>
  </si>
  <si>
    <t>Renewable electricity generated on site and exported (MWh/year)</t>
  </si>
  <si>
    <r>
      <rPr>
        <b/>
        <sz val="9"/>
        <color rgb="FFFFFFFF"/>
        <rFont val="Tahoma"/>
        <family val="2"/>
      </rPr>
      <t>Renewable electricity generated and consumed on site (MWh/year)</t>
    </r>
    <r>
      <rPr>
        <b/>
        <vertAlign val="superscript"/>
        <sz val="9"/>
        <color rgb="FFFFFFFF"/>
        <rFont val="Tahoma"/>
        <family val="2"/>
      </rPr>
      <t>4</t>
    </r>
  </si>
  <si>
    <t/>
  </si>
  <si>
    <r>
      <rPr>
        <vertAlign val="superscript"/>
        <sz val="9"/>
        <color theme="1"/>
        <rFont val="Tahoma"/>
        <family val="2"/>
      </rPr>
      <t>1</t>
    </r>
    <r>
      <rPr>
        <sz val="9"/>
        <color theme="1"/>
        <rFont val="Tahoma"/>
        <family val="2"/>
      </rPr>
      <t>Intensities are adjusted for ownership periods to allow for comparison. Entity and fund level metrics are weighted by NLA and adjusted for ownership throughout the relevant period, i.e., if a 10,000 m² asset is owned for half of the period, 5,000 m² of its NLA is weighted into the intensity metric.</t>
    </r>
  </si>
  <si>
    <r>
      <rPr>
        <vertAlign val="superscript"/>
        <sz val="9"/>
        <color theme="1"/>
        <rFont val="Tahoma"/>
        <family val="2"/>
      </rPr>
      <t>3</t>
    </r>
    <r>
      <rPr>
        <sz val="9"/>
        <color theme="1"/>
        <rFont val="Tahoma"/>
        <family val="2"/>
      </rPr>
      <t>The following asset was fully vacant (commercial) throughout the year: 105-151 Miller Street, North Sydney</t>
    </r>
  </si>
  <si>
    <r>
      <rPr>
        <vertAlign val="superscript"/>
        <sz val="9"/>
        <color theme="1"/>
        <rFont val="Tahoma"/>
        <family val="2"/>
      </rPr>
      <t>4</t>
    </r>
    <r>
      <rPr>
        <sz val="9"/>
        <color theme="1"/>
        <rFont val="Tahoma"/>
        <family val="2"/>
      </rPr>
      <t>100 Mount Street reached settlement and entered the Investa Portfolio on the 10th of June 2026. All data prior to this has been excluded from this dataset.</t>
    </r>
  </si>
  <si>
    <r>
      <rPr>
        <vertAlign val="superscript"/>
        <sz val="9"/>
        <color theme="1"/>
        <rFont val="Tahoma"/>
        <family val="2"/>
      </rPr>
      <t>5</t>
    </r>
    <r>
      <rPr>
        <sz val="9"/>
        <color theme="1"/>
        <rFont val="Tahoma"/>
        <family val="2"/>
      </rPr>
      <t>522 Flinders Lane, Melbourne is a car park.</t>
    </r>
  </si>
  <si>
    <t>Natural Gas Consumption</t>
  </si>
  <si>
    <t>This report gives an annual account of the total gas consumption (GJ/year) and gas intensity (MJ/m2/year) for each asset, fund and platform since FY24. For portfolio level figures, asset level ownership percentages have not been adjusted for.</t>
  </si>
  <si>
    <t>Total (GJ/year)</t>
  </si>
  <si>
    <t>Intensity (MJ/m2/year)</t>
  </si>
  <si>
    <r>
      <t>Intensity</t>
    </r>
    <r>
      <rPr>
        <b/>
        <vertAlign val="superscript"/>
        <sz val="9"/>
        <color theme="0"/>
        <rFont val="Tahoma"/>
        <family val="2"/>
      </rPr>
      <t>1</t>
    </r>
    <r>
      <rPr>
        <b/>
        <sz val="9"/>
        <color theme="0"/>
        <rFont val="Tahoma"/>
        <family val="2"/>
      </rPr>
      <t xml:space="preserve"> (MJ/m2/year)</t>
    </r>
  </si>
  <si>
    <t>Change from FY25 (%)</t>
  </si>
  <si>
    <r>
      <rPr>
        <b/>
        <sz val="10"/>
        <color theme="1"/>
        <rFont val="Tahoma"/>
        <family val="2"/>
      </rPr>
      <t>Notes</t>
    </r>
    <r>
      <rPr>
        <sz val="10"/>
        <color theme="1"/>
        <rFont val="Tahoma"/>
        <family val="2"/>
      </rPr>
      <t>:</t>
    </r>
  </si>
  <si>
    <r>
      <rPr>
        <vertAlign val="superscript"/>
        <sz val="9"/>
        <color theme="1"/>
        <rFont val="Tahoma"/>
        <family val="2"/>
      </rPr>
      <t>2</t>
    </r>
    <r>
      <rPr>
        <sz val="9"/>
        <color theme="1"/>
        <rFont val="Tahoma"/>
        <family val="2"/>
      </rPr>
      <t>The following asset was fully vacant (commercial) throughout the year, with it's gas supply disconnected: 105-151 Miller Street, North Sydney.</t>
    </r>
  </si>
  <si>
    <r>
      <rPr>
        <vertAlign val="superscript"/>
        <sz val="9"/>
        <color theme="1"/>
        <rFont val="Tahoma"/>
        <family val="2"/>
      </rPr>
      <t>3</t>
    </r>
    <r>
      <rPr>
        <sz val="9"/>
        <color theme="1"/>
        <rFont val="Tahoma"/>
        <family val="2"/>
      </rPr>
      <t>100 Mount Street reached settlement and entered the Investa Portfolio on the 10th of June 2026. All data prior to this has been excluded from this dataset.</t>
    </r>
  </si>
  <si>
    <r>
      <rPr>
        <vertAlign val="superscript"/>
        <sz val="9"/>
        <color theme="1"/>
        <rFont val="Tahoma"/>
        <family val="2"/>
      </rPr>
      <t>4</t>
    </r>
    <r>
      <rPr>
        <sz val="9"/>
        <color theme="1"/>
        <rFont val="Tahoma"/>
        <family val="2"/>
      </rPr>
      <t>The following assets are electric: 252 Pitt Street, Sydney, 39 Martin Place, Sydney, 179 Turbot Street, Brisbane and 259 Queen Street, Brisbane.</t>
    </r>
  </si>
  <si>
    <t>Diesel and Refrigerant Consumption</t>
  </si>
  <si>
    <t>This report gives an annual account of the total diesel consumption (L/year) and total refrigerants consumption (kg/year) for each asset, fund and platform since FY24. For portfolio level figures, asset level ownership percentages have not been adjusted for.</t>
  </si>
  <si>
    <r>
      <t>Diesel consumption</t>
    </r>
    <r>
      <rPr>
        <b/>
        <vertAlign val="superscript"/>
        <sz val="9"/>
        <color theme="0"/>
        <rFont val="Tahoma"/>
        <family val="2"/>
      </rPr>
      <t>1</t>
    </r>
    <r>
      <rPr>
        <b/>
        <sz val="9"/>
        <color theme="0"/>
        <rFont val="Tahoma"/>
        <family val="2"/>
      </rPr>
      <t xml:space="preserve"> (L/year)</t>
    </r>
  </si>
  <si>
    <r>
      <t>Refrigerants consumption</t>
    </r>
    <r>
      <rPr>
        <b/>
        <vertAlign val="superscript"/>
        <sz val="9"/>
        <color theme="0"/>
        <rFont val="Tahoma"/>
        <family val="2"/>
      </rPr>
      <t>1</t>
    </r>
    <r>
      <rPr>
        <b/>
        <sz val="9"/>
        <color theme="0"/>
        <rFont val="Tahoma"/>
        <family val="2"/>
      </rPr>
      <t xml:space="preserve"> (kg/year)</t>
    </r>
  </si>
  <si>
    <t>,</t>
  </si>
  <si>
    <t>Refrigerant type</t>
  </si>
  <si>
    <t>R407C</t>
  </si>
  <si>
    <t>R410</t>
  </si>
  <si>
    <t>R134A</t>
  </si>
  <si>
    <t>R-134A</t>
  </si>
  <si>
    <t>R-404A</t>
  </si>
  <si>
    <t>R410A</t>
  </si>
  <si>
    <t xml:space="preserve">R410A </t>
  </si>
  <si>
    <t>R32</t>
  </si>
  <si>
    <t xml:space="preserve">R404A  </t>
  </si>
  <si>
    <r>
      <rPr>
        <vertAlign val="superscript"/>
        <sz val="9"/>
        <color theme="1"/>
        <rFont val="Tahoma"/>
        <family val="2"/>
      </rPr>
      <t>1</t>
    </r>
    <r>
      <rPr>
        <sz val="9"/>
        <color theme="1"/>
        <rFont val="Tahoma"/>
        <family val="2"/>
      </rPr>
      <t>Diesel consumption and refrigerant consumption are based on contractor top-ups made during the reporting period.</t>
    </r>
  </si>
  <si>
    <r>
      <rPr>
        <vertAlign val="superscript"/>
        <sz val="9"/>
        <color theme="1"/>
        <rFont val="Tahoma"/>
        <family val="2"/>
      </rPr>
      <t>2</t>
    </r>
    <r>
      <rPr>
        <sz val="9"/>
        <color theme="1"/>
        <rFont val="Tahoma"/>
        <family val="2"/>
      </rPr>
      <t>The following asset was fully vacant (commercial) throughout the year: 105-151 Miller Street, North Sydney.</t>
    </r>
  </si>
  <si>
    <r>
      <rPr>
        <vertAlign val="superscript"/>
        <sz val="9"/>
        <color theme="1"/>
        <rFont val="Tahoma"/>
        <family val="2"/>
      </rPr>
      <t>4</t>
    </r>
    <r>
      <rPr>
        <sz val="9"/>
        <color theme="1"/>
        <rFont val="Tahoma"/>
        <family val="2"/>
      </rPr>
      <t>522 Flinders Lane, Melbourne is a car park.</t>
    </r>
  </si>
  <si>
    <t>Water Consumption</t>
  </si>
  <si>
    <t>This report gives an annual account of the total water consumption (kL/year) and water intensity (L/m2/year) for each asset, fund and platform since FY24.  For portfolio level figures, asset level ownership percentages have not been adjusted for.</t>
  </si>
  <si>
    <t>Total (kL/year)</t>
  </si>
  <si>
    <t>Water intensity (L/m2/year)</t>
  </si>
  <si>
    <t>Change from FY24 (%)</t>
  </si>
  <si>
    <r>
      <t>Water intensity</t>
    </r>
    <r>
      <rPr>
        <b/>
        <vertAlign val="superscript"/>
        <sz val="9"/>
        <color theme="0"/>
        <rFont val="Tahoma"/>
        <family val="2"/>
      </rPr>
      <t>1</t>
    </r>
    <r>
      <rPr>
        <b/>
        <sz val="9"/>
        <color theme="0"/>
        <rFont val="Tahoma"/>
        <family val="2"/>
      </rPr>
      <t xml:space="preserve"> (L/m2/year)</t>
    </r>
  </si>
  <si>
    <t>N/A</t>
  </si>
  <si>
    <t>Emissions Generation</t>
  </si>
  <si>
    <t>This report gives an annual account of the total tonnes of CO2-e emissions (scope 1 and 2) and emissions per square metre (kg CO2-e/m2) for each asset, fund and platform since FY24.</t>
  </si>
  <si>
    <t>Portfolio</t>
  </si>
  <si>
    <t>Total (t.CO2eq/year)</t>
  </si>
  <si>
    <t>Intensity (kg.CO2eq/m2/year)</t>
  </si>
  <si>
    <t>Total scope 1 and 2 (t.CO2eq/year)</t>
  </si>
  <si>
    <t>Total intensity (kg.CO2eq/m2/year)</t>
  </si>
  <si>
    <t>Net scope 1 and 2 (t.CO2eq/year)</t>
  </si>
  <si>
    <r>
      <t>Total scope 1 and 2</t>
    </r>
    <r>
      <rPr>
        <b/>
        <vertAlign val="superscript"/>
        <sz val="9"/>
        <color theme="0"/>
        <rFont val="Tahoma"/>
        <family val="2"/>
      </rPr>
      <t>1</t>
    </r>
    <r>
      <rPr>
        <b/>
        <sz val="9"/>
        <color theme="0"/>
        <rFont val="Tahoma"/>
        <family val="2"/>
      </rPr>
      <t xml:space="preserve"> (t.CO2eq/year)</t>
    </r>
  </si>
  <si>
    <r>
      <t>Total intensity</t>
    </r>
    <r>
      <rPr>
        <b/>
        <vertAlign val="superscript"/>
        <sz val="9"/>
        <color theme="0"/>
        <rFont val="Tahoma"/>
        <family val="2"/>
      </rPr>
      <t>1,2</t>
    </r>
    <r>
      <rPr>
        <b/>
        <sz val="9"/>
        <color theme="0"/>
        <rFont val="Tahoma"/>
        <family val="2"/>
      </rPr>
      <t xml:space="preserve"> (kg.CO2eq/m2/year)</t>
    </r>
  </si>
  <si>
    <r>
      <t>Net scope 1 and 2</t>
    </r>
    <r>
      <rPr>
        <b/>
        <vertAlign val="superscript"/>
        <sz val="9"/>
        <color theme="0"/>
        <rFont val="Tahoma"/>
        <family val="2"/>
      </rPr>
      <t>1</t>
    </r>
    <r>
      <rPr>
        <b/>
        <sz val="9"/>
        <color theme="0"/>
        <rFont val="Tahoma"/>
        <family val="2"/>
      </rPr>
      <t xml:space="preserve"> (t.CO2eq/year)</t>
    </r>
  </si>
  <si>
    <r>
      <t>Intensity</t>
    </r>
    <r>
      <rPr>
        <b/>
        <vertAlign val="superscript"/>
        <sz val="9"/>
        <color theme="0"/>
        <rFont val="Tahoma"/>
        <family val="2"/>
      </rPr>
      <t>1,2</t>
    </r>
    <r>
      <rPr>
        <b/>
        <sz val="9"/>
        <color theme="0"/>
        <rFont val="Tahoma"/>
        <family val="2"/>
      </rPr>
      <t xml:space="preserve"> (kg.CO2eq/m2/year)</t>
    </r>
  </si>
  <si>
    <t>SCOPE 1 EMISSIONS</t>
  </si>
  <si>
    <t>SCOPE 2 EMISSIONS (Market based)</t>
  </si>
  <si>
    <t>SCOPE 2 EMISSIONS (Location based)</t>
  </si>
  <si>
    <r>
      <t>SCOPE 1 EMISSIONS</t>
    </r>
    <r>
      <rPr>
        <b/>
        <vertAlign val="superscript"/>
        <sz val="9"/>
        <color theme="0"/>
        <rFont val="Tahoma"/>
        <family val="2"/>
      </rPr>
      <t>1</t>
    </r>
  </si>
  <si>
    <r>
      <t>SCOPE 2 EMISSIONS (Market based)</t>
    </r>
    <r>
      <rPr>
        <b/>
        <vertAlign val="superscript"/>
        <sz val="9"/>
        <color theme="0"/>
        <rFont val="Tahoma"/>
        <family val="2"/>
      </rPr>
      <t>1</t>
    </r>
  </si>
  <si>
    <r>
      <t>SCOPE 2 EMISSIONS (Location based)</t>
    </r>
    <r>
      <rPr>
        <b/>
        <vertAlign val="superscript"/>
        <sz val="9"/>
        <color theme="0"/>
        <rFont val="Tahoma"/>
        <family val="2"/>
      </rPr>
      <t>1</t>
    </r>
  </si>
  <si>
    <t>Base building offsets purchased (t.CO2eq/year)</t>
  </si>
  <si>
    <t>Net (t.CO2eq/year)</t>
  </si>
  <si>
    <t>Net intensity (kg.CO2eq/m2/year)</t>
  </si>
  <si>
    <r>
      <t>1</t>
    </r>
    <r>
      <rPr>
        <sz val="9"/>
        <color theme="1"/>
        <rFont val="Tahoma"/>
        <family val="2"/>
      </rPr>
      <t>IMH emissions are presented using the operational control as their emissions consolidation approach under the Greenhouse Gas Protocol. This is consistent across current and prior periods. ICPF and IGO emissions are presented using the financial control as their emissions consolidation approach under the Greenhouse Gas Protocol. In the current period, only emissions associated with assets (not adjusted for ownership) that are accounted for using AASB10 are included in scope 1 and 2. In prior periods, emissions for all assets under ownership were included in scope 1 and 2.</t>
    </r>
  </si>
  <si>
    <r>
      <rPr>
        <vertAlign val="superscript"/>
        <sz val="9"/>
        <color theme="1"/>
        <rFont val="Tahoma"/>
        <family val="2"/>
      </rPr>
      <t>2</t>
    </r>
    <r>
      <rPr>
        <sz val="9"/>
        <color theme="1"/>
        <rFont val="Tahoma"/>
        <family val="2"/>
      </rPr>
      <t>Intensities are adjusted for ownership periods to allow for comparison. Entity and fund level metrics are weighted by NLA and adjusted for ownership throughout the relevant period, i.e., if a 10,000 m² asset is owned for half of the period, 5,000 m² of its NLA is weighted into the intensity metric.</t>
    </r>
  </si>
  <si>
    <r>
      <rPr>
        <vertAlign val="superscript"/>
        <sz val="9"/>
        <color theme="1"/>
        <rFont val="Tahoma"/>
        <family val="2"/>
      </rPr>
      <t>3</t>
    </r>
    <r>
      <rPr>
        <sz val="9"/>
        <color theme="1"/>
        <rFont val="Tahoma"/>
        <family val="2"/>
      </rPr>
      <t>The following asset was fully vacant (commercial) throughout the year: 105-151 Miller Street, North Sydney.</t>
    </r>
  </si>
  <si>
    <t>Sustainability Ratings</t>
  </si>
  <si>
    <t>This report provides an account of our sustainability ratings for each asset. All data as at 30 June 2026.</t>
  </si>
  <si>
    <t xml:space="preserve">Green Star </t>
  </si>
  <si>
    <t>NABERS Energy rating
excl green power</t>
  </si>
  <si>
    <t>NABERS Water rating</t>
  </si>
  <si>
    <t>NABERS Indoor Environment rating</t>
  </si>
  <si>
    <t>WELL rating</t>
  </si>
  <si>
    <t>WELL Portfolio</t>
  </si>
  <si>
    <t>3 star Performance v1.2</t>
  </si>
  <si>
    <t>WELL Health Safety
WELL Equity</t>
  </si>
  <si>
    <t>RATED</t>
  </si>
  <si>
    <t>6 Star Green Star - Design and
As-Built v1</t>
  </si>
  <si>
    <t>3.5 stars - 10 Bond St
3.5 stars - 20 Bond St</t>
  </si>
  <si>
    <t>5 Star Green Star Design and 
As-Built v1.1</t>
  </si>
  <si>
    <t xml:space="preserve">4 star Performance v1.2 </t>
  </si>
  <si>
    <t xml:space="preserve">WELL V2 Core Platinum 
WELL Health Safety
WELL Equity
</t>
  </si>
  <si>
    <t>6 star Office Design v3
4 star Performance v1.2</t>
  </si>
  <si>
    <t xml:space="preserve">WELL Health Safety
WELL Equity
Well V2 Core Platinum </t>
  </si>
  <si>
    <t>WELL V2 Core Gold</t>
  </si>
  <si>
    <t>5 star Performance v1.2</t>
  </si>
  <si>
    <t>WELL V2 Core Gold
WELL Health Safety
WELL Equity</t>
  </si>
  <si>
    <t>6 Star Green Star Design and As Built v1.3 Design Review</t>
  </si>
  <si>
    <t>5.5 NABERS Energy Commitment Agreement</t>
  </si>
  <si>
    <t>WELL V2 Pilot Core Platinum
WELL Health Safety
WELL Equity</t>
  </si>
  <si>
    <t xml:space="preserve">3 star Performance v1.2 </t>
  </si>
  <si>
    <t>WELL Core Gold
WELL Health Safety
WELL Equity</t>
  </si>
  <si>
    <t>6 star Office Design and As Built v2
4 star Performance v1.2</t>
  </si>
  <si>
    <t xml:space="preserve">WELL Health Safety
WELL Equity </t>
  </si>
  <si>
    <t>5 star Office Design and As Built v2 
4 star Performance v1.2</t>
  </si>
  <si>
    <t>Not applicable</t>
  </si>
  <si>
    <t>5 star Office Design v3 
4 star Performance v1.2</t>
  </si>
  <si>
    <t>6 star Design and As Built v1 2020
4 star Performance v1.2 </t>
  </si>
  <si>
    <t>WELL V2 Platinum Core
WELL Health Safety
WELL Equity</t>
  </si>
  <si>
    <r>
      <rPr>
        <vertAlign val="superscript"/>
        <sz val="9"/>
        <color theme="1"/>
        <rFont val="Tahoma"/>
        <family val="2"/>
      </rPr>
      <t>1</t>
    </r>
    <r>
      <rPr>
        <sz val="9"/>
        <color theme="1"/>
        <rFont val="Tahoma"/>
        <family val="2"/>
      </rPr>
      <t>The following asset was fully vacant (commercial) throughout the year: 105-151 Miller Street, North Sydney.</t>
    </r>
  </si>
  <si>
    <r>
      <rPr>
        <vertAlign val="superscript"/>
        <sz val="9"/>
        <color theme="1"/>
        <rFont val="Tahoma"/>
        <family val="2"/>
      </rPr>
      <t>2</t>
    </r>
    <r>
      <rPr>
        <sz val="9"/>
        <color theme="1"/>
        <rFont val="Tahoma"/>
        <family val="2"/>
      </rPr>
      <t>100 Mount Street reached settlement and entered the Investa Portfolio on the 10th of June 2026. All data prior to this has been excluded from this dataset.</t>
    </r>
  </si>
  <si>
    <t>Waste Generation</t>
  </si>
  <si>
    <t>This report provides an annual account of materials diverted from landfill and materials sent to landfill for each asset, fund and platform since FY24.  For portfolio level figures, asset level ownership percentages have not been adjusted for.</t>
  </si>
  <si>
    <t>Total (t)</t>
  </si>
  <si>
    <t>Recycling (t)</t>
  </si>
  <si>
    <t>Landfill (t)</t>
  </si>
  <si>
    <t>Diverted (%)</t>
  </si>
  <si>
    <t>Diverted (t)</t>
  </si>
  <si>
    <r>
      <rPr>
        <vertAlign val="superscript"/>
        <sz val="9"/>
        <color theme="1"/>
        <rFont val="Tahoma"/>
        <family val="2"/>
      </rPr>
      <t>3</t>
    </r>
    <r>
      <rPr>
        <sz val="9"/>
        <color theme="1"/>
        <rFont val="Tahoma"/>
        <family val="2"/>
      </rPr>
      <t>522 Flinders Lane, Melbourne is a car park.</t>
    </r>
  </si>
  <si>
    <t>Employees</t>
  </si>
  <si>
    <t>Gender Composition</t>
  </si>
  <si>
    <t>Management Level</t>
  </si>
  <si>
    <t>Female</t>
  </si>
  <si>
    <t xml:space="preserve">Male </t>
  </si>
  <si>
    <t>FY 26</t>
  </si>
  <si>
    <t>FY 25</t>
  </si>
  <si>
    <t>FY 24</t>
  </si>
  <si>
    <t>FY 23</t>
  </si>
  <si>
    <t>FY 22</t>
  </si>
  <si>
    <t>Role Category</t>
  </si>
  <si>
    <t>Female %</t>
  </si>
  <si>
    <t>Male %</t>
  </si>
  <si>
    <t>CEO</t>
  </si>
  <si>
    <t>Key Management Personnel</t>
  </si>
  <si>
    <t>General Manager</t>
  </si>
  <si>
    <t>Senior Management</t>
  </si>
  <si>
    <t>Other Management</t>
  </si>
  <si>
    <t>Professional</t>
  </si>
  <si>
    <t>Clerical &amp; Administrative</t>
  </si>
  <si>
    <t>Technical / Trade</t>
  </si>
  <si>
    <t>Graduate</t>
  </si>
  <si>
    <t>Grand Total</t>
  </si>
  <si>
    <t>Age Range</t>
  </si>
  <si>
    <t>Location</t>
  </si>
  <si>
    <t>Age Group</t>
  </si>
  <si>
    <t>FY22</t>
  </si>
  <si>
    <t>NSW</t>
  </si>
  <si>
    <t>VIC</t>
  </si>
  <si>
    <t>QLD</t>
  </si>
  <si>
    <t>&lt; 25</t>
  </si>
  <si>
    <t>25-34</t>
  </si>
  <si>
    <t>35-44</t>
  </si>
  <si>
    <t>45-50</t>
  </si>
  <si>
    <t>Over 50</t>
  </si>
  <si>
    <t>Employment Type</t>
  </si>
  <si>
    <t>Average Tenure (years)</t>
  </si>
  <si>
    <t>Employment status</t>
  </si>
  <si>
    <t>Male</t>
  </si>
  <si>
    <t>Total</t>
  </si>
  <si>
    <t>Full Time Permanent</t>
  </si>
  <si>
    <t>Part Time Permanent</t>
  </si>
  <si>
    <t>Fixed Term</t>
  </si>
  <si>
    <t>Return to Work Rate (Parental Leave)</t>
  </si>
  <si>
    <t>RTW Rate</t>
  </si>
  <si>
    <t>( 8 employees took parental leave and 1 resigned  )</t>
  </si>
  <si>
    <t xml:space="preserve">(13 employees took Parental Leave and 1 Resigned due to relocation) </t>
  </si>
  <si>
    <t xml:space="preserve">(9 employees took parental leave and 2 resigned and 1 was retrenched due to team restructure) </t>
  </si>
  <si>
    <t xml:space="preserve">(8 employees took parental leave and 1 resigned to be a stay at home parent and 1 was retrenched due to team restructure) </t>
  </si>
  <si>
    <t xml:space="preserve">Turnover </t>
  </si>
  <si>
    <t xml:space="preserve">Voluntary </t>
  </si>
  <si>
    <t xml:space="preserve">Total </t>
  </si>
  <si>
    <t>Remuneration</t>
  </si>
  <si>
    <r>
      <t xml:space="preserve">Average Compa-ratio by Gender </t>
    </r>
    <r>
      <rPr>
        <b/>
        <vertAlign val="superscript"/>
        <sz val="9"/>
        <rFont val="Tahoma"/>
        <family val="2"/>
      </rPr>
      <t>1</t>
    </r>
  </si>
  <si>
    <t>Fixed Pay</t>
  </si>
  <si>
    <t>To calculate the average median compa‑ratio of female and male employees, the remuneration of Investa employees is compared to the median remuneration to equivalent roles in the external labour market.</t>
  </si>
  <si>
    <t>Performance Reviews FY26</t>
  </si>
  <si>
    <t>Performance Reviews</t>
  </si>
  <si>
    <t>Percentage of employees receiving regular (annual) performance and career development reviews</t>
  </si>
  <si>
    <t>1. The above table includes performance and career development reviews completed for permanent employees and a select number of fixed term employees where they have short-term incentives in place. The performance review completion rate metric also excludes the following: employees that commenced with the organisation less than or equal to 3 months prior to 30 June 2026.</t>
  </si>
  <si>
    <t>Given that performance reviews are finalised in June of the reporting period, the FY26 performance reviews completion rate only includes eligible employees that were still employed as at 30 June 2026.</t>
  </si>
  <si>
    <t>Investa Management Holdings (IMH) Board</t>
  </si>
  <si>
    <t>IMH Board Composition</t>
  </si>
  <si>
    <t>Board composition by gender</t>
  </si>
  <si>
    <t>Number</t>
  </si>
  <si>
    <t>Rate</t>
  </si>
  <si>
    <t>CIFR and LTIFR</t>
  </si>
  <si>
    <t>Investa</t>
  </si>
  <si>
    <t>CIFR</t>
  </si>
  <si>
    <t>Operate</t>
  </si>
  <si>
    <t>LTIFR</t>
  </si>
  <si>
    <t>Corporate</t>
  </si>
  <si>
    <t>Definitions:</t>
  </si>
  <si>
    <t>CIFR – The number of worker injuries occurring within a period in which the worker has received medical treatment that has resulted in impairment or alternate duties per million hours worked.</t>
  </si>
  <si>
    <t>LTIFR – The number of worker injuries occurring within a period in which the worker has not been able to return to work the following shifts or day(s) after the incident conducting the same or similar duties, per million hours worked</t>
  </si>
  <si>
    <r>
      <t>Emissions Intensity (kgCO</t>
    </r>
    <r>
      <rPr>
        <b/>
        <sz val="11"/>
        <color theme="1"/>
        <rFont val="Calibri"/>
        <family val="2"/>
        <scheme val="minor"/>
      </rPr>
      <t>2</t>
    </r>
    <r>
      <rPr>
        <b/>
        <sz val="20"/>
        <color theme="1"/>
        <rFont val="Calibri"/>
        <family val="2"/>
        <scheme val="minor"/>
      </rPr>
      <t>/sqm/yr)</t>
    </r>
  </si>
  <si>
    <t>FY10</t>
  </si>
  <si>
    <t>FY11</t>
  </si>
  <si>
    <t>FY12</t>
  </si>
  <si>
    <t>FY13</t>
  </si>
  <si>
    <t>FY14</t>
  </si>
  <si>
    <t>FY15</t>
  </si>
  <si>
    <t>FY16</t>
  </si>
  <si>
    <t>FY17</t>
  </si>
  <si>
    <t>FY18</t>
  </si>
  <si>
    <t>FY19</t>
  </si>
  <si>
    <t>FY20</t>
  </si>
  <si>
    <t>FY21</t>
  </si>
  <si>
    <t>FY20vFY21 change</t>
  </si>
  <si>
    <t>111 Pacific Highway, North Sydney</t>
  </si>
  <si>
    <t>130 Pitt Street, Sydney</t>
  </si>
  <si>
    <t>133 Castlereagh Street, Sydney (Tower)</t>
  </si>
  <si>
    <t>135 King Street, Sydney (Office)</t>
  </si>
  <si>
    <t>140 Creek Street, 295 Ann Street &amp; 232 Adelaide Street, Brisbane</t>
  </si>
  <si>
    <t>16-18 Mort Street, Canberra</t>
  </si>
  <si>
    <t>ACT</t>
  </si>
  <si>
    <t>20 Bridge Street, Sydney</t>
  </si>
  <si>
    <t>222 Pitt Street, Sydney (Court)</t>
  </si>
  <si>
    <t>239 George Street &amp; 15 Adelaide Street, Brisbane</t>
  </si>
  <si>
    <t xml:space="preserve">242 Exhibition Street, Melbourne </t>
  </si>
  <si>
    <t>WA</t>
  </si>
  <si>
    <t>400 George Street, Sydney</t>
  </si>
  <si>
    <t>737 Bourke Street, Melbourne</t>
  </si>
  <si>
    <t>99 Walker Street, North Sydney</t>
  </si>
  <si>
    <t>117 Clarence Street, Sydney</t>
  </si>
  <si>
    <t>575 Bourke Street, Melbourne</t>
  </si>
  <si>
    <t>850 Collins Street, Melbourne</t>
  </si>
  <si>
    <t>524 Flinders Lane, Melbourne</t>
  </si>
  <si>
    <t>Portoflios</t>
  </si>
  <si>
    <t>OIPP</t>
  </si>
  <si>
    <t>IOM</t>
  </si>
  <si>
    <t>Electricity Intensity (kWh/sqm/yr)</t>
  </si>
  <si>
    <t>Gas Intensity (MJ/sqm/yr)</t>
  </si>
  <si>
    <t>Water Intensity (L/sqm/yr)</t>
  </si>
  <si>
    <r>
      <t>2</t>
    </r>
    <r>
      <rPr>
        <sz val="9"/>
        <color theme="1"/>
        <rFont val="Tahoma"/>
        <family val="2"/>
      </rPr>
      <t>Inclusive of both Renewable Power Percentage) and voluntary procurement.</t>
    </r>
  </si>
  <si>
    <r>
      <rPr>
        <vertAlign val="superscript"/>
        <sz val="9"/>
        <color theme="1"/>
        <rFont val="Tahoma"/>
        <family val="2"/>
      </rPr>
      <t>4</t>
    </r>
    <r>
      <rPr>
        <sz val="9"/>
        <color theme="1"/>
        <rFont val="Tahoma"/>
        <family val="2"/>
      </rPr>
      <t>100 Mount Street reached settlement and entered the Investa portfolio on the 10th of June 2026. All data prior to this has been excluded from this dataset.</t>
    </r>
  </si>
  <si>
    <r>
      <rPr>
        <vertAlign val="superscript"/>
        <sz val="9"/>
        <color theme="1"/>
        <rFont val="Tahoma"/>
        <family val="2"/>
      </rPr>
      <t>2</t>
    </r>
    <r>
      <rPr>
        <sz val="9"/>
        <color theme="1"/>
        <rFont val="Tahoma"/>
        <family val="2"/>
      </rPr>
      <t>The following assets are externally managed: 220 London Circuit Canberra, and 250 St Georges Terrace, Perth.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</si>
</sst>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41" formatCode="_-* #,##0_-;\-* #,##0_-;_-* &quot;-&quot;_-;_-@_-"/>
    <numFmt numFmtId="44" formatCode="_-&quot;$&quot;* #,##0.00_-;\-&quot;$&quot;* #,##0.00_-;_-&quot;$&quot;* &quot;-&quot;??_-;_-@_-"/>
    <numFmt numFmtId="43" formatCode="_-* #,##0.00_-;\-* #,##0.00_-;_-* &quot;-&quot;??_-;_-@_-"/>
    <numFmt numFmtId="164" formatCode="0.0"/>
    <numFmt numFmtId="165" formatCode="_-* #,##0_-;\-* #,##0_-;_-* &quot;-&quot;??_-;_-@_-"/>
    <numFmt numFmtId="166" formatCode="0.0%"/>
    <numFmt numFmtId="167" formatCode="_-* #,##0.0_-;\-* #,##0.0_-;_-* &quot;-&quot;??_-;_-@_-"/>
  </numFmts>
  <fonts count="7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Narrow"/>
      <family val="2"/>
    </font>
    <font>
      <sz val="10"/>
      <color theme="1"/>
      <name val="Arial Narrow"/>
      <family val="2"/>
    </font>
    <font>
      <sz val="10"/>
      <name val="Arial"/>
      <family val="2"/>
    </font>
    <font>
      <sz val="10"/>
      <name val="Arial Narrow"/>
      <family val="2"/>
    </font>
    <font>
      <sz val="10"/>
      <color theme="1"/>
      <name val="Trebuchet MS"/>
      <family val="2"/>
    </font>
    <font>
      <sz val="10"/>
      <color rgb="FF000000"/>
      <name val="Segoe UI"/>
      <family val="2"/>
    </font>
    <font>
      <sz val="11"/>
      <color rgb="FF000000"/>
      <name val="Calibri"/>
      <family val="2"/>
    </font>
    <font>
      <b/>
      <sz val="18"/>
      <color theme="3"/>
      <name val="Calibri Light"/>
      <family val="2"/>
      <scheme val="major"/>
    </font>
    <font>
      <sz val="11"/>
      <color rgb="FF9C6500"/>
      <name val="Calibri"/>
      <family val="2"/>
      <scheme val="minor"/>
    </font>
    <font>
      <sz val="10"/>
      <color theme="1"/>
      <name val="Calibri"/>
      <family val="2"/>
      <scheme val="minor"/>
    </font>
    <font>
      <sz val="10"/>
      <color theme="1"/>
      <name val="Tahoma"/>
      <family val="2"/>
    </font>
    <font>
      <b/>
      <sz val="20"/>
      <color theme="1"/>
      <name val="Calibri"/>
      <family val="2"/>
      <scheme val="minor"/>
    </font>
    <font>
      <b/>
      <sz val="10"/>
      <color theme="1"/>
      <name val="Calibri"/>
      <family val="2"/>
      <scheme val="minor"/>
    </font>
    <font>
      <b/>
      <sz val="8"/>
      <color theme="1"/>
      <name val="Tahoma"/>
      <family val="2"/>
    </font>
    <font>
      <sz val="8"/>
      <color theme="1"/>
      <name val="Tahoma"/>
      <family val="2"/>
    </font>
    <font>
      <sz val="8"/>
      <name val="Tahoma"/>
      <family val="2"/>
    </font>
    <font>
      <b/>
      <sz val="12"/>
      <color theme="1"/>
      <name val="Tahoma"/>
      <family val="2"/>
    </font>
    <font>
      <sz val="9"/>
      <color theme="1"/>
      <name val="Tahoma"/>
      <family val="2"/>
    </font>
    <font>
      <b/>
      <sz val="9"/>
      <color theme="1"/>
      <name val="Tahoma"/>
      <family val="2"/>
    </font>
    <font>
      <b/>
      <sz val="12"/>
      <color rgb="FF000000"/>
      <name val="Tahoma"/>
      <family val="2"/>
    </font>
    <font>
      <sz val="8"/>
      <color rgb="FF000000"/>
      <name val="Tahoma"/>
      <family val="2"/>
    </font>
    <font>
      <sz val="11"/>
      <color rgb="FF000000"/>
      <name val="Calibri"/>
      <family val="2"/>
      <scheme val="minor"/>
    </font>
    <font>
      <sz val="9"/>
      <name val="Tahoma"/>
      <family val="2"/>
    </font>
    <font>
      <b/>
      <sz val="9"/>
      <color theme="0"/>
      <name val="Tahoma"/>
      <family val="2"/>
    </font>
    <font>
      <sz val="10"/>
      <name val="Tahoma"/>
      <family val="2"/>
    </font>
    <font>
      <sz val="8"/>
      <name val="Calibri"/>
      <family val="2"/>
      <scheme val="minor"/>
    </font>
    <font>
      <b/>
      <sz val="9"/>
      <name val="Tahoma"/>
      <family val="2"/>
    </font>
    <font>
      <sz val="9"/>
      <color theme="1"/>
      <name val="Calibri"/>
      <family val="2"/>
      <scheme val="minor"/>
    </font>
    <font>
      <b/>
      <sz val="10"/>
      <color theme="1"/>
      <name val="Tahoma"/>
      <family val="2"/>
    </font>
    <font>
      <sz val="9"/>
      <color rgb="FF000000"/>
      <name val="Tahoma"/>
      <family val="2"/>
    </font>
    <font>
      <b/>
      <sz val="9"/>
      <color rgb="FFFFFFFF"/>
      <name val="Tahoma"/>
      <family val="2"/>
    </font>
    <font>
      <b/>
      <sz val="9"/>
      <color rgb="FF000000"/>
      <name val="Tahoma"/>
      <family val="2"/>
    </font>
    <font>
      <sz val="9"/>
      <color rgb="FF000000"/>
      <name val="Calibri"/>
      <family val="2"/>
      <scheme val="minor"/>
    </font>
    <font>
      <i/>
      <sz val="9"/>
      <color rgb="FF000000"/>
      <name val="Tahoma"/>
      <family val="2"/>
    </font>
    <font>
      <b/>
      <vertAlign val="superscript"/>
      <sz val="9"/>
      <name val="Tahoma"/>
      <family val="2"/>
    </font>
    <font>
      <b/>
      <sz val="9"/>
      <color rgb="FF000000"/>
      <name val="Arial"/>
      <family val="2"/>
    </font>
    <font>
      <sz val="9"/>
      <color rgb="FF464547"/>
      <name val="Tahoma"/>
      <family val="2"/>
    </font>
    <font>
      <sz val="9"/>
      <color rgb="FF000000"/>
      <name val="Arial"/>
      <family val="2"/>
    </font>
    <font>
      <sz val="11"/>
      <color theme="1"/>
      <name val="Aptos"/>
      <family val="2"/>
    </font>
    <font>
      <vertAlign val="superscript"/>
      <sz val="9"/>
      <color theme="1"/>
      <name val="Tahoma"/>
      <family val="2"/>
    </font>
    <font>
      <b/>
      <vertAlign val="superscript"/>
      <sz val="9"/>
      <color theme="0"/>
      <name val="Tahoma"/>
      <family val="2"/>
    </font>
    <font>
      <vertAlign val="superscript"/>
      <sz val="8"/>
      <color theme="1"/>
      <name val="Tahoma"/>
      <family val="2"/>
    </font>
    <font>
      <u/>
      <sz val="11"/>
      <color theme="10"/>
      <name val="Calibri"/>
      <family val="2"/>
      <scheme val="minor"/>
    </font>
    <font>
      <sz val="9"/>
      <color rgb="FF253746"/>
      <name val="Tahoma"/>
      <family val="2"/>
    </font>
    <font>
      <b/>
      <vertAlign val="superscript"/>
      <sz val="9"/>
      <color rgb="FFFFFFFF"/>
      <name val="Tahoma"/>
      <family val="2"/>
    </font>
    <font>
      <sz val="8"/>
      <color theme="1"/>
      <name val="Tahoma"/>
      <family val="2"/>
    </font>
    <font>
      <b/>
      <sz val="9"/>
      <color rgb="FFF2FCFC"/>
      <name val="Tahoma"/>
      <family val="2"/>
    </font>
    <font>
      <sz val="9"/>
      <color theme="1"/>
      <name val="Tahoma"/>
      <family val="2"/>
    </font>
    <font>
      <b/>
      <sz val="12"/>
      <name val="Tahoma"/>
      <family val="2"/>
    </font>
    <font>
      <sz val="8"/>
      <name val="Segoe UI Symbol"/>
      <family val="2"/>
    </font>
    <font>
      <sz val="11"/>
      <name val="Inter"/>
    </font>
    <font>
      <sz val="9"/>
      <color theme="0"/>
      <name val="Tahoma"/>
      <family val="2"/>
    </font>
    <font>
      <sz val="9"/>
      <name val="Arial Narrow"/>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0"/>
        <bgColor indexed="64"/>
      </patternFill>
    </fill>
    <fill>
      <patternFill patternType="solid">
        <fgColor indexed="16"/>
        <bgColor indexed="64"/>
      </patternFill>
    </fill>
    <fill>
      <patternFill patternType="solid">
        <fgColor rgb="FFFFC000"/>
        <bgColor indexed="64"/>
      </patternFill>
    </fill>
    <fill>
      <patternFill patternType="solid">
        <fgColor rgb="FFCF31A2"/>
        <bgColor indexed="64"/>
      </patternFill>
    </fill>
    <fill>
      <patternFill patternType="solid">
        <fgColor theme="0"/>
        <bgColor indexed="64"/>
      </patternFill>
    </fill>
    <fill>
      <patternFill patternType="solid">
        <fgColor rgb="FFD9F6F7"/>
        <bgColor indexed="64"/>
      </patternFill>
    </fill>
    <fill>
      <patternFill patternType="solid">
        <fgColor rgb="FF00354F"/>
        <bgColor indexed="64"/>
      </patternFill>
    </fill>
    <fill>
      <patternFill patternType="solid">
        <fgColor rgb="FF00C2CC"/>
        <bgColor indexed="64"/>
      </patternFill>
    </fill>
    <fill>
      <patternFill patternType="solid">
        <fgColor rgb="FFD9DEE5"/>
        <bgColor indexed="64"/>
      </patternFill>
    </fill>
    <fill>
      <patternFill patternType="solid">
        <fgColor rgb="FFF2FCFC"/>
        <bgColor indexed="64"/>
      </patternFill>
    </fill>
    <fill>
      <patternFill patternType="solid">
        <fgColor theme="0" tint="-0.34998626667073579"/>
        <bgColor indexed="64"/>
      </patternFill>
    </fill>
    <fill>
      <patternFill patternType="solid">
        <fgColor theme="0" tint="-0.499984740745262"/>
        <bgColor indexed="64"/>
      </patternFill>
    </fill>
  </fills>
  <borders count="6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top/>
      <bottom style="thin">
        <color rgb="FFA6A6A6"/>
      </bottom>
      <diagonal/>
    </border>
    <border>
      <left/>
      <right style="thin">
        <color rgb="FFD9D9D9"/>
      </right>
      <top style="thin">
        <color rgb="FFA6A6A6"/>
      </top>
      <bottom style="thin">
        <color rgb="FFD9D9D9"/>
      </bottom>
      <diagonal/>
    </border>
    <border>
      <left/>
      <right style="thin">
        <color rgb="FFD9D9D9"/>
      </right>
      <top/>
      <bottom style="thin">
        <color rgb="FFD9D9D9"/>
      </bottom>
      <diagonal/>
    </border>
    <border>
      <left/>
      <right/>
      <top style="thin">
        <color rgb="FFA6A6A6"/>
      </top>
      <bottom/>
      <diagonal/>
    </border>
    <border>
      <left/>
      <right style="thin">
        <color rgb="FFA6A6A6"/>
      </right>
      <top/>
      <bottom/>
      <diagonal/>
    </border>
    <border>
      <left style="thin">
        <color rgb="FFA6A6A6"/>
      </left>
      <right/>
      <top/>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A6A6A6"/>
      </bottom>
      <diagonal/>
    </border>
    <border>
      <left/>
      <right/>
      <top style="thin">
        <color rgb="FF000000"/>
      </top>
      <bottom style="thin">
        <color rgb="FFA6A6A6"/>
      </bottom>
      <diagonal/>
    </border>
    <border>
      <left/>
      <right style="thin">
        <color rgb="FF000000"/>
      </right>
      <top style="thin">
        <color rgb="FF000000"/>
      </top>
      <bottom style="thin">
        <color rgb="FFA6A6A6"/>
      </bottom>
      <diagonal/>
    </border>
    <border>
      <left style="thin">
        <color rgb="FF000000"/>
      </left>
      <right/>
      <top style="thin">
        <color rgb="FFA6A6A6"/>
      </top>
      <bottom style="thin">
        <color rgb="FFA6A6A6"/>
      </bottom>
      <diagonal/>
    </border>
    <border>
      <left style="thin">
        <color rgb="FF000000"/>
      </left>
      <right/>
      <top style="thin">
        <color rgb="FFA6A6A6"/>
      </top>
      <bottom/>
      <diagonal/>
    </border>
    <border>
      <left style="thin">
        <color rgb="FF000000"/>
      </left>
      <right/>
      <top/>
      <bottom style="thin">
        <color rgb="FFA6A6A6"/>
      </bottom>
      <diagonal/>
    </border>
    <border>
      <left style="thin">
        <color rgb="FF000000"/>
      </left>
      <right/>
      <top style="thin">
        <color rgb="FFA6A6A6"/>
      </top>
      <bottom style="thin">
        <color rgb="FF000000"/>
      </bottom>
      <diagonal/>
    </border>
    <border>
      <left/>
      <right/>
      <top style="thin">
        <color rgb="FFA6A6A6"/>
      </top>
      <bottom style="thin">
        <color rgb="FF000000"/>
      </bottom>
      <diagonal/>
    </border>
    <border>
      <left/>
      <right style="thin">
        <color rgb="FF000000"/>
      </right>
      <top style="thin">
        <color rgb="FFA6A6A6"/>
      </top>
      <bottom style="thin">
        <color rgb="FF000000"/>
      </bottom>
      <diagonal/>
    </border>
    <border>
      <left style="thin">
        <color rgb="FF000000"/>
      </left>
      <right style="thin">
        <color rgb="FFD9D9D9"/>
      </right>
      <top style="thin">
        <color rgb="FFA6A6A6"/>
      </top>
      <bottom style="thin">
        <color rgb="FFD9D9D9"/>
      </bottom>
      <diagonal/>
    </border>
    <border>
      <left/>
      <right style="thin">
        <color rgb="FF000000"/>
      </right>
      <top style="thin">
        <color rgb="FFA6A6A6"/>
      </top>
      <bottom style="thin">
        <color rgb="FFD9D9D9"/>
      </bottom>
      <diagonal/>
    </border>
    <border>
      <left style="thin">
        <color rgb="FF000000"/>
      </left>
      <right style="thin">
        <color rgb="FFD9D9D9"/>
      </right>
      <top/>
      <bottom style="thin">
        <color rgb="FFD9D9D9"/>
      </bottom>
      <diagonal/>
    </border>
    <border>
      <left/>
      <right style="thin">
        <color rgb="FF000000"/>
      </right>
      <top/>
      <bottom style="thin">
        <color rgb="FFD9D9D9"/>
      </bottom>
      <diagonal/>
    </border>
    <border>
      <left style="thin">
        <color rgb="FF000000"/>
      </left>
      <right style="thin">
        <color rgb="FFD9D9D9"/>
      </right>
      <top/>
      <bottom style="thin">
        <color rgb="FF000000"/>
      </bottom>
      <diagonal/>
    </border>
    <border>
      <left/>
      <right style="thin">
        <color rgb="FFD9D9D9"/>
      </right>
      <top/>
      <bottom style="thin">
        <color rgb="FF000000"/>
      </bottom>
      <diagonal/>
    </border>
    <border>
      <left style="thin">
        <color rgb="FFA6A6A6"/>
      </left>
      <right style="thin">
        <color rgb="FF000000"/>
      </right>
      <top style="thin">
        <color rgb="FFA6A6A6"/>
      </top>
      <bottom style="thin">
        <color rgb="FFA6A6A6"/>
      </bottom>
      <diagonal/>
    </border>
    <border>
      <left/>
      <right style="thin">
        <color rgb="FFA6A6A6"/>
      </right>
      <top/>
      <bottom style="thin">
        <color rgb="FF000000"/>
      </bottom>
      <diagonal/>
    </border>
    <border>
      <left style="thin">
        <color rgb="FFA6A6A6"/>
      </left>
      <right/>
      <top/>
      <bottom style="thin">
        <color rgb="FF000000"/>
      </bottom>
      <diagonal/>
    </border>
    <border>
      <left/>
      <right style="thin">
        <color rgb="FF000000"/>
      </right>
      <top style="thin">
        <color rgb="FFA6A6A6"/>
      </top>
      <bottom/>
      <diagonal/>
    </border>
    <border>
      <left/>
      <right style="thin">
        <color rgb="FF000000"/>
      </right>
      <top/>
      <bottom style="thin">
        <color rgb="FFA6A6A6"/>
      </bottom>
      <diagonal/>
    </border>
    <border>
      <left/>
      <right style="thin">
        <color rgb="FF000000"/>
      </right>
      <top style="thin">
        <color rgb="FFA6A6A6"/>
      </top>
      <bottom style="thin">
        <color rgb="FFA6A6A6"/>
      </bottom>
      <diagonal/>
    </border>
    <border>
      <left style="thin">
        <color indexed="64"/>
      </left>
      <right/>
      <top style="thin">
        <color indexed="64"/>
      </top>
      <bottom style="thin">
        <color rgb="FFA6A6A6"/>
      </bottom>
      <diagonal/>
    </border>
    <border>
      <left/>
      <right/>
      <top style="thin">
        <color indexed="64"/>
      </top>
      <bottom style="thin">
        <color rgb="FFA6A6A6"/>
      </bottom>
      <diagonal/>
    </border>
    <border>
      <left/>
      <right style="thin">
        <color indexed="64"/>
      </right>
      <top style="thin">
        <color indexed="64"/>
      </top>
      <bottom style="thin">
        <color rgb="FFA6A6A6"/>
      </bottom>
      <diagonal/>
    </border>
    <border>
      <left style="thin">
        <color indexed="64"/>
      </left>
      <right/>
      <top style="thin">
        <color rgb="FFA6A6A6"/>
      </top>
      <bottom style="thin">
        <color rgb="FFA6A6A6"/>
      </bottom>
      <diagonal/>
    </border>
    <border>
      <left style="thin">
        <color rgb="FFA6A6A6"/>
      </left>
      <right style="thin">
        <color indexed="64"/>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0">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xf numFmtId="1" fontId="20" fillId="0" borderId="0"/>
    <xf numFmtId="41" fontId="20" fillId="0" borderId="0" applyFont="0" applyFill="0" applyBorder="0" applyAlignment="0" applyProtection="0"/>
    <xf numFmtId="41" fontId="20" fillId="0" borderId="0" applyFont="0" applyFill="0" applyBorder="0" applyAlignment="0" applyProtection="0"/>
    <xf numFmtId="5" fontId="20" fillId="0" borderId="0" applyFont="0" applyFill="0" applyBorder="0" applyAlignment="0" applyProtection="0"/>
    <xf numFmtId="5" fontId="20" fillId="0" borderId="0" applyFont="0" applyFill="0" applyBorder="0" applyAlignment="0" applyProtection="0"/>
    <xf numFmtId="1" fontId="20" fillId="0" borderId="0"/>
    <xf numFmtId="0" fontId="1" fillId="0" borderId="0"/>
    <xf numFmtId="9" fontId="20" fillId="0" borderId="0" applyFont="0" applyFill="0" applyBorder="0" applyAlignment="0" applyProtection="0"/>
    <xf numFmtId="9" fontId="20" fillId="0" borderId="0" applyFont="0" applyFill="0" applyBorder="0" applyAlignment="0" applyProtection="0"/>
    <xf numFmtId="1" fontId="20" fillId="0" borderId="0"/>
    <xf numFmtId="0" fontId="22" fillId="0" borderId="0"/>
    <xf numFmtId="43" fontId="22" fillId="0" borderId="0" applyFont="0" applyFill="0" applyBorder="0" applyAlignment="0" applyProtection="0"/>
    <xf numFmtId="0" fontId="23" fillId="0" borderId="0"/>
    <xf numFmtId="9" fontId="23"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0" fontId="25" fillId="0" borderId="0" applyNumberFormat="0" applyFill="0" applyBorder="0" applyAlignment="0" applyProtection="0"/>
    <xf numFmtId="0" fontId="26"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20" fillId="33" borderId="0"/>
    <xf numFmtId="44" fontId="1" fillId="0" borderId="0" applyFont="0" applyFill="0" applyBorder="0" applyAlignment="0" applyProtection="0"/>
    <xf numFmtId="43" fontId="20"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0" fontId="20" fillId="34" borderId="0"/>
    <xf numFmtId="0" fontId="20" fillId="0" borderId="0">
      <alignment vertical="top"/>
    </xf>
    <xf numFmtId="0" fontId="20" fillId="33" borderId="0"/>
    <xf numFmtId="0" fontId="27" fillId="0" borderId="0"/>
    <xf numFmtId="0" fontId="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8" fillId="0" borderId="0"/>
    <xf numFmtId="0" fontId="20" fillId="0" borderId="0"/>
    <xf numFmtId="0" fontId="20" fillId="0" borderId="0">
      <alignment vertical="top"/>
    </xf>
    <xf numFmtId="0" fontId="60" fillId="0" borderId="0" applyNumberFormat="0" applyFill="0" applyBorder="0" applyAlignment="0" applyProtection="0"/>
  </cellStyleXfs>
  <cellXfs count="347">
    <xf numFmtId="0" fontId="0" fillId="0" borderId="0" xfId="0"/>
    <xf numFmtId="0" fontId="18" fillId="0" borderId="0" xfId="0" applyFont="1"/>
    <xf numFmtId="0" fontId="19" fillId="0" borderId="0" xfId="0" applyFont="1"/>
    <xf numFmtId="1" fontId="21" fillId="0" borderId="0" xfId="43" applyNumberFormat="1" applyFont="1" applyAlignment="1">
      <alignment horizontal="center"/>
    </xf>
    <xf numFmtId="0" fontId="29" fillId="35" borderId="0" xfId="0" applyFont="1" applyFill="1"/>
    <xf numFmtId="0" fontId="0" fillId="35" borderId="0" xfId="0" applyFill="1"/>
    <xf numFmtId="0" fontId="16" fillId="35" borderId="0" xfId="0" applyFont="1" applyFill="1" applyAlignment="1">
      <alignment horizontal="center"/>
    </xf>
    <xf numFmtId="0" fontId="13" fillId="36" borderId="0" xfId="0" applyFont="1" applyFill="1" applyAlignment="1">
      <alignment horizontal="center"/>
    </xf>
    <xf numFmtId="1" fontId="21" fillId="0" borderId="0" xfId="43" applyNumberFormat="1" applyFont="1"/>
    <xf numFmtId="164" fontId="0" fillId="0" borderId="0" xfId="0" applyNumberFormat="1"/>
    <xf numFmtId="164" fontId="16" fillId="35" borderId="0" xfId="0" applyNumberFormat="1" applyFont="1" applyFill="1" applyAlignment="1">
      <alignment horizontal="center"/>
    </xf>
    <xf numFmtId="164" fontId="13" fillId="36" borderId="0" xfId="0" applyNumberFormat="1" applyFont="1" applyFill="1" applyAlignment="1">
      <alignment horizontal="center"/>
    </xf>
    <xf numFmtId="166" fontId="0" fillId="0" borderId="0" xfId="1" applyNumberFormat="1" applyFont="1"/>
    <xf numFmtId="0" fontId="16" fillId="0" borderId="0" xfId="0" applyFont="1"/>
    <xf numFmtId="164" fontId="16" fillId="0" borderId="0" xfId="0" applyNumberFormat="1" applyFont="1"/>
    <xf numFmtId="164" fontId="19" fillId="0" borderId="0" xfId="0" applyNumberFormat="1" applyFont="1"/>
    <xf numFmtId="164" fontId="0" fillId="0" borderId="0" xfId="0" applyNumberFormat="1" applyAlignment="1">
      <alignment horizontal="left"/>
    </xf>
    <xf numFmtId="0" fontId="27" fillId="0" borderId="0" xfId="0" applyFont="1"/>
    <xf numFmtId="0" fontId="31" fillId="0" borderId="0" xfId="0" applyFont="1"/>
    <xf numFmtId="0" fontId="32" fillId="0" borderId="0" xfId="0" applyFont="1"/>
    <xf numFmtId="165" fontId="33" fillId="0" borderId="0" xfId="59" applyNumberFormat="1" applyFont="1" applyFill="1" applyAlignment="1">
      <alignment horizontal="center"/>
    </xf>
    <xf numFmtId="0" fontId="32" fillId="0" borderId="0" xfId="0" applyFont="1" applyAlignment="1">
      <alignment vertical="center"/>
    </xf>
    <xf numFmtId="0" fontId="31" fillId="0" borderId="0" xfId="0" applyFont="1" applyAlignment="1">
      <alignment vertical="center"/>
    </xf>
    <xf numFmtId="0" fontId="30" fillId="0" borderId="0" xfId="0" applyFont="1" applyAlignment="1">
      <alignment wrapText="1"/>
    </xf>
    <xf numFmtId="0" fontId="0" fillId="0" borderId="0" xfId="0" applyAlignment="1">
      <alignment wrapText="1"/>
    </xf>
    <xf numFmtId="0" fontId="28" fillId="0" borderId="0" xfId="0" applyFont="1" applyAlignment="1">
      <alignment vertical="top" wrapText="1"/>
    </xf>
    <xf numFmtId="0" fontId="32" fillId="0" borderId="0" xfId="0" quotePrefix="1" applyFont="1"/>
    <xf numFmtId="0" fontId="35" fillId="0" borderId="0" xfId="0" applyFont="1"/>
    <xf numFmtId="0" fontId="36" fillId="0" borderId="0" xfId="0" applyFont="1"/>
    <xf numFmtId="0" fontId="38" fillId="0" borderId="0" xfId="0" applyFont="1"/>
    <xf numFmtId="0" fontId="39" fillId="0" borderId="0" xfId="0" applyFont="1"/>
    <xf numFmtId="43" fontId="32" fillId="0" borderId="0" xfId="0" applyNumberFormat="1" applyFont="1"/>
    <xf numFmtId="0" fontId="34" fillId="0" borderId="0" xfId="0" applyFont="1" applyAlignment="1">
      <alignment horizontal="left" vertical="center"/>
    </xf>
    <xf numFmtId="0" fontId="31" fillId="0" borderId="0" xfId="0" applyFont="1" applyAlignment="1">
      <alignment horizontal="left" vertical="center"/>
    </xf>
    <xf numFmtId="0" fontId="32" fillId="0" borderId="0" xfId="0" quotePrefix="1" applyFont="1" applyAlignment="1">
      <alignment vertical="center"/>
    </xf>
    <xf numFmtId="0" fontId="28" fillId="0" borderId="0" xfId="0" applyFont="1"/>
    <xf numFmtId="0" fontId="45" fillId="0" borderId="0" xfId="0" applyFont="1"/>
    <xf numFmtId="0" fontId="46" fillId="0" borderId="0" xfId="0" applyFont="1"/>
    <xf numFmtId="0" fontId="45" fillId="0" borderId="0" xfId="0" applyFont="1" applyAlignment="1">
      <alignment wrapText="1"/>
    </xf>
    <xf numFmtId="43" fontId="35" fillId="0" borderId="0" xfId="0" applyNumberFormat="1" applyFont="1"/>
    <xf numFmtId="2" fontId="35" fillId="0" borderId="0" xfId="0" applyNumberFormat="1" applyFont="1"/>
    <xf numFmtId="0" fontId="36" fillId="0" borderId="0" xfId="0" applyFont="1" applyAlignment="1">
      <alignment horizontal="left"/>
    </xf>
    <xf numFmtId="0" fontId="35" fillId="0" borderId="0" xfId="0" quotePrefix="1" applyFont="1"/>
    <xf numFmtId="0" fontId="36"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xf>
    <xf numFmtId="0" fontId="46" fillId="0" borderId="0" xfId="0" applyFont="1" applyAlignment="1">
      <alignment horizontal="left" vertical="center"/>
    </xf>
    <xf numFmtId="0" fontId="46" fillId="0" borderId="0" xfId="0" applyFont="1" applyAlignment="1">
      <alignment vertical="center"/>
    </xf>
    <xf numFmtId="0" fontId="47" fillId="0" borderId="0" xfId="0" applyFont="1"/>
    <xf numFmtId="0" fontId="49" fillId="0" borderId="0" xfId="0" applyFont="1"/>
    <xf numFmtId="0" fontId="50" fillId="0" borderId="0" xfId="0" applyFont="1"/>
    <xf numFmtId="0" fontId="48" fillId="0" borderId="0" xfId="0" applyFont="1" applyAlignment="1">
      <alignment vertical="center"/>
    </xf>
    <xf numFmtId="0" fontId="40" fillId="0" borderId="0" xfId="0" applyFont="1"/>
    <xf numFmtId="0" fontId="40" fillId="41" borderId="19" xfId="0" applyFont="1" applyFill="1" applyBorder="1"/>
    <xf numFmtId="9" fontId="49" fillId="0" borderId="0" xfId="0" applyNumberFormat="1" applyFont="1"/>
    <xf numFmtId="9" fontId="47" fillId="0" borderId="0" xfId="0" applyNumberFormat="1" applyFont="1"/>
    <xf numFmtId="0" fontId="27" fillId="37" borderId="0" xfId="0" applyFont="1" applyFill="1"/>
    <xf numFmtId="0" fontId="35" fillId="0" borderId="0" xfId="0" quotePrefix="1" applyFont="1" applyAlignment="1">
      <alignment horizontal="left" vertical="center"/>
    </xf>
    <xf numFmtId="0" fontId="56" fillId="0" borderId="27" xfId="0" applyFont="1" applyBorder="1" applyAlignment="1">
      <alignment horizontal="center" vertical="center"/>
    </xf>
    <xf numFmtId="0" fontId="56" fillId="0" borderId="0" xfId="0" applyFont="1" applyAlignment="1">
      <alignment horizontal="center" vertical="center"/>
    </xf>
    <xf numFmtId="0" fontId="39" fillId="0" borderId="0" xfId="0" applyFont="1" applyAlignment="1">
      <alignment horizontal="center"/>
    </xf>
    <xf numFmtId="0" fontId="40" fillId="41" borderId="61" xfId="0" applyFont="1" applyFill="1" applyBorder="1"/>
    <xf numFmtId="9" fontId="49" fillId="0" borderId="25" xfId="0" applyNumberFormat="1" applyFont="1" applyBorder="1"/>
    <xf numFmtId="9" fontId="47" fillId="0" borderId="25" xfId="0" applyNumberFormat="1" applyFont="1" applyBorder="1"/>
    <xf numFmtId="165" fontId="35" fillId="0" borderId="0" xfId="0" applyNumberFormat="1" applyFont="1" applyAlignment="1">
      <alignment vertical="center"/>
    </xf>
    <xf numFmtId="0" fontId="40" fillId="0" borderId="0" xfId="0" quotePrefix="1" applyFont="1" applyAlignment="1">
      <alignment vertical="center"/>
    </xf>
    <xf numFmtId="0" fontId="39" fillId="0" borderId="27" xfId="0" applyFont="1" applyBorder="1" applyAlignment="1">
      <alignment horizontal="center"/>
    </xf>
    <xf numFmtId="0" fontId="47" fillId="0" borderId="47" xfId="0" applyFont="1" applyBorder="1"/>
    <xf numFmtId="0" fontId="49" fillId="0" borderId="14" xfId="0" applyFont="1" applyBorder="1"/>
    <xf numFmtId="0" fontId="49" fillId="0" borderId="48" xfId="0" applyFont="1" applyBorder="1"/>
    <xf numFmtId="0" fontId="49" fillId="0" borderId="0" xfId="0" applyFont="1" applyAlignment="1">
      <alignment vertical="center"/>
    </xf>
    <xf numFmtId="0" fontId="49" fillId="0" borderId="30" xfId="0" applyFont="1" applyBorder="1" applyAlignment="1">
      <alignment vertical="center"/>
    </xf>
    <xf numFmtId="0" fontId="49" fillId="0" borderId="47" xfId="0" applyFont="1" applyBorder="1"/>
    <xf numFmtId="10" fontId="47" fillId="0" borderId="14" xfId="0" applyNumberFormat="1" applyFont="1" applyBorder="1"/>
    <xf numFmtId="10" fontId="47" fillId="0" borderId="48" xfId="0" applyNumberFormat="1" applyFont="1" applyBorder="1"/>
    <xf numFmtId="10" fontId="47" fillId="0" borderId="0" xfId="0" applyNumberFormat="1" applyFont="1"/>
    <xf numFmtId="10" fontId="47" fillId="0" borderId="30" xfId="0" applyNumberFormat="1" applyFont="1" applyBorder="1"/>
    <xf numFmtId="0" fontId="47" fillId="0" borderId="14" xfId="0" applyFont="1" applyBorder="1"/>
    <xf numFmtId="0" fontId="47" fillId="0" borderId="48" xfId="0" applyFont="1" applyBorder="1"/>
    <xf numFmtId="0" fontId="49" fillId="0" borderId="49" xfId="0" applyFont="1" applyBorder="1"/>
    <xf numFmtId="10" fontId="47" fillId="0" borderId="50" xfId="0" applyNumberFormat="1" applyFont="1" applyBorder="1"/>
    <xf numFmtId="10" fontId="47" fillId="0" borderId="28" xfId="0" applyNumberFormat="1" applyFont="1" applyBorder="1"/>
    <xf numFmtId="10" fontId="49" fillId="0" borderId="43" xfId="0" applyNumberFormat="1" applyFont="1" applyBorder="1"/>
    <xf numFmtId="10" fontId="49" fillId="0" borderId="44" xfId="0" applyNumberFormat="1" applyFont="1" applyBorder="1"/>
    <xf numFmtId="0" fontId="49" fillId="0" borderId="0" xfId="0" applyFont="1" applyAlignment="1">
      <alignment horizontal="center" vertical="center"/>
    </xf>
    <xf numFmtId="0" fontId="47" fillId="0" borderId="33" xfId="0" applyFont="1" applyBorder="1"/>
    <xf numFmtId="0" fontId="49" fillId="0" borderId="33" xfId="0" applyFont="1" applyBorder="1"/>
    <xf numFmtId="0" fontId="47" fillId="0" borderId="30" xfId="0" applyFont="1" applyBorder="1"/>
    <xf numFmtId="0" fontId="49" fillId="0" borderId="34" xfId="0" applyFont="1" applyBorder="1"/>
    <xf numFmtId="0" fontId="47" fillId="0" borderId="35" xfId="0" applyFont="1" applyBorder="1"/>
    <xf numFmtId="0" fontId="47" fillId="0" borderId="28" xfId="0" applyFont="1" applyBorder="1"/>
    <xf numFmtId="10" fontId="49" fillId="0" borderId="0" xfId="0" applyNumberFormat="1" applyFont="1"/>
    <xf numFmtId="9" fontId="51" fillId="0" borderId="0" xfId="0" applyNumberFormat="1" applyFont="1"/>
    <xf numFmtId="0" fontId="47" fillId="0" borderId="0" xfId="0" applyFont="1" applyAlignment="1">
      <alignment horizontal="left" vertical="center"/>
    </xf>
    <xf numFmtId="0" fontId="47" fillId="0" borderId="30" xfId="0" applyFont="1" applyBorder="1" applyAlignment="1">
      <alignment horizontal="left" vertical="center"/>
    </xf>
    <xf numFmtId="9" fontId="51" fillId="0" borderId="35" xfId="0" applyNumberFormat="1" applyFont="1" applyBorder="1"/>
    <xf numFmtId="0" fontId="47" fillId="0" borderId="35" xfId="0" applyFont="1" applyBorder="1" applyAlignment="1">
      <alignment horizontal="left" vertical="center"/>
    </xf>
    <xf numFmtId="0" fontId="47" fillId="0" borderId="28" xfId="0" applyFont="1" applyBorder="1" applyAlignment="1">
      <alignment horizontal="left" vertical="center"/>
    </xf>
    <xf numFmtId="10" fontId="47" fillId="0" borderId="35" xfId="0" applyNumberFormat="1" applyFont="1" applyBorder="1"/>
    <xf numFmtId="0" fontId="53" fillId="0" borderId="0" xfId="0" applyFont="1" applyAlignment="1">
      <alignment wrapText="1"/>
    </xf>
    <xf numFmtId="0" fontId="47" fillId="0" borderId="45" xfId="0" applyFont="1" applyBorder="1"/>
    <xf numFmtId="0" fontId="49" fillId="38" borderId="13" xfId="0" applyFont="1" applyFill="1" applyBorder="1"/>
    <xf numFmtId="0" fontId="49" fillId="38" borderId="46" xfId="0" applyFont="1" applyFill="1" applyBorder="1"/>
    <xf numFmtId="0" fontId="49" fillId="38" borderId="19" xfId="0" applyFont="1" applyFill="1" applyBorder="1" applyAlignment="1">
      <alignment horizontal="center" vertical="center"/>
    </xf>
    <xf numFmtId="0" fontId="49" fillId="38" borderId="0" xfId="0" applyFont="1" applyFill="1" applyAlignment="1">
      <alignment horizontal="center" vertical="center"/>
    </xf>
    <xf numFmtId="0" fontId="49" fillId="38" borderId="30" xfId="0" applyFont="1" applyFill="1" applyBorder="1" applyAlignment="1">
      <alignment horizontal="center" vertical="center"/>
    </xf>
    <xf numFmtId="0" fontId="49" fillId="38" borderId="51" xfId="0" applyFont="1" applyFill="1" applyBorder="1" applyAlignment="1">
      <alignment horizontal="center" vertical="center"/>
    </xf>
    <xf numFmtId="0" fontId="44" fillId="38" borderId="19" xfId="0" applyFont="1" applyFill="1" applyBorder="1" applyAlignment="1">
      <alignment vertical="center" wrapText="1"/>
    </xf>
    <xf numFmtId="0" fontId="44" fillId="38" borderId="51" xfId="0" applyFont="1" applyFill="1" applyBorder="1" applyAlignment="1">
      <alignment vertical="center" wrapText="1"/>
    </xf>
    <xf numFmtId="0" fontId="44" fillId="38" borderId="19" xfId="0" applyFont="1" applyFill="1" applyBorder="1" applyAlignment="1">
      <alignment horizontal="center" vertical="center"/>
    </xf>
    <xf numFmtId="0" fontId="44" fillId="38" borderId="51" xfId="0" applyFont="1" applyFill="1" applyBorder="1" applyAlignment="1">
      <alignment horizontal="center" vertical="center"/>
    </xf>
    <xf numFmtId="0" fontId="60" fillId="0" borderId="0" xfId="109" applyAlignment="1">
      <alignment vertical="center"/>
    </xf>
    <xf numFmtId="9" fontId="45" fillId="0" borderId="0" xfId="1" applyFont="1"/>
    <xf numFmtId="0" fontId="42" fillId="0" borderId="0" xfId="0" applyFont="1" applyAlignment="1">
      <alignment horizontal="left" vertical="center" wrapText="1"/>
    </xf>
    <xf numFmtId="0" fontId="63" fillId="0" borderId="0" xfId="0" applyFont="1"/>
    <xf numFmtId="0" fontId="63" fillId="0" borderId="0" xfId="0" applyFont="1" applyAlignment="1">
      <alignment vertical="center"/>
    </xf>
    <xf numFmtId="0" fontId="65" fillId="0" borderId="0" xfId="0" applyFont="1"/>
    <xf numFmtId="0" fontId="35" fillId="0" borderId="0" xfId="0" quotePrefix="1" applyFont="1" applyAlignment="1">
      <alignment horizontal="left" vertical="center" wrapText="1"/>
    </xf>
    <xf numFmtId="0" fontId="31" fillId="0" borderId="22" xfId="0" applyFont="1" applyBorder="1"/>
    <xf numFmtId="0" fontId="32" fillId="0" borderId="23" xfId="0" applyFont="1" applyBorder="1"/>
    <xf numFmtId="0" fontId="0" fillId="0" borderId="23" xfId="0" applyBorder="1"/>
    <xf numFmtId="0" fontId="0" fillId="0" borderId="24" xfId="0" applyBorder="1"/>
    <xf numFmtId="0" fontId="34" fillId="0" borderId="0" xfId="0" applyFont="1" applyAlignment="1">
      <alignment vertical="center"/>
    </xf>
    <xf numFmtId="0" fontId="0" fillId="43" borderId="0" xfId="0" applyFill="1"/>
    <xf numFmtId="0" fontId="35" fillId="0" borderId="0" xfId="0" quotePrefix="1" applyFont="1" applyAlignment="1">
      <alignment vertical="center" wrapText="1"/>
    </xf>
    <xf numFmtId="0" fontId="67" fillId="0" borderId="27" xfId="0" applyFont="1" applyBorder="1" applyAlignment="1">
      <alignment horizontal="center" vertical="top" wrapText="1"/>
    </xf>
    <xf numFmtId="0" fontId="67" fillId="0" borderId="64" xfId="0" applyFont="1" applyBorder="1" applyAlignment="1">
      <alignment horizontal="center" vertical="top" wrapText="1"/>
    </xf>
    <xf numFmtId="164" fontId="0" fillId="0" borderId="27" xfId="0" applyNumberFormat="1" applyBorder="1" applyAlignment="1">
      <alignment horizontal="center"/>
    </xf>
    <xf numFmtId="0" fontId="35" fillId="0" borderId="0" xfId="0" applyFont="1" applyAlignment="1">
      <alignment horizontal="left" wrapText="1"/>
    </xf>
    <xf numFmtId="0" fontId="57" fillId="0" borderId="0" xfId="0" applyFont="1" applyAlignment="1">
      <alignment vertical="center"/>
    </xf>
    <xf numFmtId="0" fontId="34" fillId="0" borderId="0" xfId="0" applyFont="1"/>
    <xf numFmtId="0" fontId="44" fillId="38" borderId="27" xfId="0" applyFont="1" applyFill="1" applyBorder="1" applyAlignment="1">
      <alignment horizontal="center" vertical="center" wrapText="1"/>
    </xf>
    <xf numFmtId="0" fontId="33" fillId="0" borderId="27" xfId="0" applyFont="1" applyBorder="1" applyAlignment="1">
      <alignment vertical="top" wrapText="1"/>
    </xf>
    <xf numFmtId="0" fontId="33" fillId="0" borderId="64" xfId="0" applyFont="1" applyBorder="1" applyAlignment="1">
      <alignment vertical="top" wrapText="1"/>
    </xf>
    <xf numFmtId="165" fontId="32" fillId="0" borderId="0" xfId="59" applyNumberFormat="1" applyFont="1"/>
    <xf numFmtId="1" fontId="33" fillId="0" borderId="0" xfId="43" applyNumberFormat="1" applyFont="1" applyAlignment="1">
      <alignment horizontal="center"/>
    </xf>
    <xf numFmtId="165" fontId="33" fillId="0" borderId="0" xfId="59" applyNumberFormat="1" applyFont="1" applyAlignment="1">
      <alignment horizontal="center"/>
    </xf>
    <xf numFmtId="0" fontId="35" fillId="0" borderId="0" xfId="0" applyFont="1" applyAlignment="1">
      <alignment vertical="center" wrapText="1"/>
    </xf>
    <xf numFmtId="0" fontId="28" fillId="0" borderId="0" xfId="0" applyFont="1" applyAlignment="1">
      <alignment horizontal="left" vertical="center" wrapText="1"/>
    </xf>
    <xf numFmtId="1" fontId="41" fillId="39" borderId="27" xfId="0" applyNumberFormat="1" applyFont="1" applyFill="1" applyBorder="1" applyAlignment="1">
      <alignment horizontal="center" vertical="center" wrapText="1"/>
    </xf>
    <xf numFmtId="0" fontId="44" fillId="0" borderId="27" xfId="0" applyFont="1" applyBorder="1" applyAlignment="1">
      <alignment vertical="center"/>
    </xf>
    <xf numFmtId="165" fontId="35" fillId="0" borderId="27" xfId="59" applyNumberFormat="1" applyFont="1" applyFill="1" applyBorder="1" applyAlignment="1">
      <alignment horizontal="right" vertical="center"/>
    </xf>
    <xf numFmtId="165" fontId="35" fillId="41" borderId="27" xfId="59" applyNumberFormat="1" applyFont="1" applyFill="1" applyBorder="1" applyAlignment="1">
      <alignment horizontal="right" vertical="center"/>
    </xf>
    <xf numFmtId="9" fontId="35" fillId="40" borderId="27" xfId="1" applyFont="1" applyFill="1" applyBorder="1" applyAlignment="1">
      <alignment horizontal="right" vertical="center"/>
    </xf>
    <xf numFmtId="165" fontId="35" fillId="40" borderId="27" xfId="59" applyNumberFormat="1" applyFont="1" applyFill="1" applyBorder="1" applyAlignment="1">
      <alignment horizontal="right" vertical="center"/>
    </xf>
    <xf numFmtId="9" fontId="35" fillId="0" borderId="27" xfId="1" applyFont="1" applyFill="1" applyBorder="1" applyAlignment="1">
      <alignment horizontal="right" vertical="center"/>
    </xf>
    <xf numFmtId="0" fontId="36" fillId="0" borderId="27" xfId="0" applyFont="1" applyBorder="1" applyAlignment="1">
      <alignment vertical="center"/>
    </xf>
    <xf numFmtId="165" fontId="41" fillId="39" borderId="27" xfId="0" applyNumberFormat="1" applyFont="1" applyFill="1" applyBorder="1" applyAlignment="1">
      <alignment horizontal="center" vertical="center" wrapText="1"/>
    </xf>
    <xf numFmtId="0" fontId="35" fillId="0" borderId="27" xfId="0" applyFont="1" applyBorder="1" applyAlignment="1">
      <alignment vertical="center"/>
    </xf>
    <xf numFmtId="0" fontId="41" fillId="39" borderId="27" xfId="0" applyFont="1" applyFill="1" applyBorder="1" applyAlignment="1">
      <alignment horizontal="left" vertical="center" wrapText="1"/>
    </xf>
    <xf numFmtId="17" fontId="64" fillId="39" borderId="27" xfId="0" applyNumberFormat="1" applyFont="1" applyFill="1" applyBorder="1" applyAlignment="1">
      <alignment horizontal="center" vertical="center"/>
    </xf>
    <xf numFmtId="0" fontId="41" fillId="39" borderId="27" xfId="0" applyFont="1" applyFill="1" applyBorder="1" applyAlignment="1">
      <alignment horizontal="center" vertical="center" wrapText="1"/>
    </xf>
    <xf numFmtId="0" fontId="44" fillId="0" borderId="27" xfId="0" applyFont="1" applyBorder="1"/>
    <xf numFmtId="165" fontId="40" fillId="41" borderId="27" xfId="59" applyNumberFormat="1" applyFont="1" applyFill="1" applyBorder="1" applyAlignment="1">
      <alignment horizontal="center" vertical="center"/>
    </xf>
    <xf numFmtId="165" fontId="40" fillId="40" borderId="27" xfId="59" applyNumberFormat="1" applyFont="1" applyFill="1" applyBorder="1" applyAlignment="1">
      <alignment horizontal="center" vertical="center"/>
    </xf>
    <xf numFmtId="0" fontId="36" fillId="0" borderId="27" xfId="0" applyFont="1" applyBorder="1"/>
    <xf numFmtId="0" fontId="35" fillId="0" borderId="27" xfId="0" applyFont="1" applyBorder="1" applyAlignment="1">
      <alignment horizontal="center" vertical="center"/>
    </xf>
    <xf numFmtId="9" fontId="35" fillId="0" borderId="27" xfId="1" applyFont="1" applyBorder="1" applyAlignment="1">
      <alignment horizontal="center" vertical="center"/>
    </xf>
    <xf numFmtId="165" fontId="40" fillId="0" borderId="27" xfId="59" applyNumberFormat="1" applyFont="1" applyFill="1" applyBorder="1" applyAlignment="1">
      <alignment horizontal="center" vertical="center"/>
    </xf>
    <xf numFmtId="165" fontId="40" fillId="0" borderId="27" xfId="59" applyNumberFormat="1" applyFont="1" applyFill="1" applyBorder="1" applyAlignment="1">
      <alignment horizontal="right" vertical="center"/>
    </xf>
    <xf numFmtId="1" fontId="48" fillId="39" borderId="27" xfId="0" applyNumberFormat="1" applyFont="1" applyFill="1" applyBorder="1" applyAlignment="1">
      <alignment horizontal="center" vertical="center" wrapText="1"/>
    </xf>
    <xf numFmtId="165" fontId="40" fillId="38" borderId="27" xfId="59" applyNumberFormat="1" applyFont="1" applyFill="1" applyBorder="1" applyAlignment="1">
      <alignment horizontal="right"/>
    </xf>
    <xf numFmtId="165" fontId="40" fillId="0" borderId="27" xfId="59" applyNumberFormat="1" applyFont="1" applyFill="1" applyBorder="1" applyAlignment="1">
      <alignment horizontal="right"/>
    </xf>
    <xf numFmtId="10" fontId="40" fillId="0" borderId="27" xfId="1" applyNumberFormat="1" applyFont="1" applyFill="1" applyBorder="1" applyAlignment="1">
      <alignment horizontal="right"/>
    </xf>
    <xf numFmtId="167" fontId="40" fillId="0" borderId="27" xfId="59" applyNumberFormat="1" applyFont="1" applyFill="1" applyBorder="1" applyAlignment="1">
      <alignment horizontal="right"/>
    </xf>
    <xf numFmtId="43" fontId="40" fillId="0" borderId="27" xfId="59" applyFont="1" applyFill="1" applyBorder="1" applyAlignment="1">
      <alignment horizontal="right"/>
    </xf>
    <xf numFmtId="9" fontId="40" fillId="0" borderId="27" xfId="1" applyFont="1" applyFill="1" applyBorder="1" applyAlignment="1">
      <alignment horizontal="right"/>
    </xf>
    <xf numFmtId="165" fontId="40" fillId="41" borderId="27" xfId="59" applyNumberFormat="1" applyFont="1" applyFill="1" applyBorder="1" applyAlignment="1">
      <alignment horizontal="right"/>
    </xf>
    <xf numFmtId="165" fontId="40" fillId="40" borderId="27" xfId="59" applyNumberFormat="1" applyFont="1" applyFill="1" applyBorder="1" applyAlignment="1">
      <alignment horizontal="right"/>
    </xf>
    <xf numFmtId="165" fontId="40" fillId="38" borderId="27" xfId="59" applyNumberFormat="1" applyFont="1" applyFill="1" applyBorder="1" applyAlignment="1">
      <alignment horizontal="right" vertical="center"/>
    </xf>
    <xf numFmtId="9" fontId="40" fillId="0" borderId="27" xfId="1" applyFont="1" applyFill="1" applyBorder="1" applyAlignment="1">
      <alignment horizontal="right" vertical="center"/>
    </xf>
    <xf numFmtId="17" fontId="44" fillId="41" borderId="27" xfId="0" applyNumberFormat="1" applyFont="1" applyFill="1" applyBorder="1" applyAlignment="1">
      <alignment vertical="center"/>
    </xf>
    <xf numFmtId="165" fontId="40" fillId="41" borderId="27" xfId="59" applyNumberFormat="1" applyFont="1" applyFill="1" applyBorder="1" applyAlignment="1"/>
    <xf numFmtId="2" fontId="41" fillId="39" borderId="27" xfId="0" applyNumberFormat="1" applyFont="1" applyFill="1" applyBorder="1" applyAlignment="1">
      <alignment horizontal="center" vertical="center" wrapText="1"/>
    </xf>
    <xf numFmtId="165" fontId="40" fillId="41" borderId="27" xfId="59" applyNumberFormat="1" applyFont="1" applyFill="1" applyBorder="1" applyAlignment="1">
      <alignment horizontal="right" vertical="center"/>
    </xf>
    <xf numFmtId="165" fontId="40" fillId="40" borderId="27" xfId="59" applyNumberFormat="1" applyFont="1" applyFill="1" applyBorder="1" applyAlignment="1">
      <alignment horizontal="right" vertical="center"/>
    </xf>
    <xf numFmtId="165" fontId="40" fillId="41" borderId="27" xfId="59" applyNumberFormat="1" applyFont="1" applyFill="1" applyBorder="1" applyAlignment="1">
      <alignment horizontal="right" vertical="center" wrapText="1"/>
    </xf>
    <xf numFmtId="167" fontId="35" fillId="40" borderId="27" xfId="59" applyNumberFormat="1" applyFont="1" applyFill="1" applyBorder="1" applyAlignment="1">
      <alignment horizontal="right" vertical="center"/>
    </xf>
    <xf numFmtId="9" fontId="35" fillId="42" borderId="27" xfId="59" applyNumberFormat="1" applyFont="1" applyFill="1" applyBorder="1" applyAlignment="1">
      <alignment horizontal="right" vertical="center"/>
    </xf>
    <xf numFmtId="167" fontId="40" fillId="0" borderId="27" xfId="59" applyNumberFormat="1" applyFont="1" applyFill="1" applyBorder="1" applyAlignment="1">
      <alignment horizontal="right" vertical="center"/>
    </xf>
    <xf numFmtId="43" fontId="40" fillId="40" borderId="27" xfId="59" applyFont="1" applyFill="1" applyBorder="1" applyAlignment="1">
      <alignment horizontal="right" vertical="center"/>
    </xf>
    <xf numFmtId="9" fontId="35" fillId="0" borderId="27" xfId="59" applyNumberFormat="1" applyFont="1" applyFill="1" applyBorder="1" applyAlignment="1">
      <alignment horizontal="right" vertical="center"/>
    </xf>
    <xf numFmtId="9" fontId="35" fillId="41" borderId="27" xfId="1" applyFont="1" applyFill="1" applyBorder="1" applyAlignment="1">
      <alignment horizontal="right" vertical="center"/>
    </xf>
    <xf numFmtId="0" fontId="61" fillId="0" borderId="27" xfId="0" applyFont="1" applyBorder="1" applyAlignment="1">
      <alignment vertical="center"/>
    </xf>
    <xf numFmtId="0" fontId="61" fillId="0" borderId="27" xfId="0" applyFont="1" applyBorder="1" applyAlignment="1">
      <alignment horizontal="center" vertical="center"/>
    </xf>
    <xf numFmtId="164" fontId="61" fillId="0" borderId="27" xfId="0" applyNumberFormat="1" applyFont="1" applyBorder="1" applyAlignment="1">
      <alignment horizontal="center" vertical="center"/>
    </xf>
    <xf numFmtId="0" fontId="61" fillId="0" borderId="27" xfId="0" applyFont="1" applyBorder="1" applyAlignment="1">
      <alignment horizontal="center" vertical="center" wrapText="1"/>
    </xf>
    <xf numFmtId="164" fontId="61" fillId="0" borderId="27" xfId="0" applyNumberFormat="1" applyFont="1" applyBorder="1" applyAlignment="1">
      <alignment horizontal="center" vertical="center" wrapText="1"/>
    </xf>
    <xf numFmtId="10" fontId="47" fillId="40" borderId="14" xfId="0" applyNumberFormat="1" applyFont="1" applyFill="1" applyBorder="1"/>
    <xf numFmtId="10" fontId="47" fillId="40" borderId="48" xfId="0" applyNumberFormat="1" applyFont="1" applyFill="1" applyBorder="1"/>
    <xf numFmtId="10" fontId="47" fillId="40" borderId="0" xfId="0" applyNumberFormat="1" applyFont="1" applyFill="1"/>
    <xf numFmtId="10" fontId="49" fillId="40" borderId="43" xfId="0" applyNumberFormat="1" applyFont="1" applyFill="1" applyBorder="1"/>
    <xf numFmtId="0" fontId="47" fillId="40" borderId="0" xfId="0" applyFont="1" applyFill="1"/>
    <xf numFmtId="0" fontId="47" fillId="40" borderId="30" xfId="0" applyFont="1" applyFill="1" applyBorder="1"/>
    <xf numFmtId="0" fontId="49" fillId="40" borderId="43" xfId="0" applyFont="1" applyFill="1" applyBorder="1"/>
    <xf numFmtId="0" fontId="49" fillId="40" borderId="44" xfId="0" applyFont="1" applyFill="1" applyBorder="1"/>
    <xf numFmtId="9" fontId="51" fillId="40" borderId="0" xfId="0" applyNumberFormat="1" applyFont="1" applyFill="1"/>
    <xf numFmtId="10" fontId="47" fillId="40" borderId="35" xfId="0" applyNumberFormat="1" applyFont="1" applyFill="1" applyBorder="1"/>
    <xf numFmtId="0" fontId="40" fillId="40" borderId="0" xfId="0" applyFont="1" applyFill="1" applyAlignment="1">
      <alignment wrapText="1"/>
    </xf>
    <xf numFmtId="0" fontId="40" fillId="40" borderId="30" xfId="0" applyFont="1" applyFill="1" applyBorder="1" applyAlignment="1">
      <alignment wrapText="1"/>
    </xf>
    <xf numFmtId="0" fontId="49" fillId="40" borderId="0" xfId="0" applyFont="1" applyFill="1"/>
    <xf numFmtId="9" fontId="49" fillId="40" borderId="0" xfId="0" applyNumberFormat="1" applyFont="1" applyFill="1"/>
    <xf numFmtId="9" fontId="47" fillId="40" borderId="0" xfId="0" applyNumberFormat="1" applyFont="1" applyFill="1"/>
    <xf numFmtId="164" fontId="39" fillId="40" borderId="27" xfId="0" applyNumberFormat="1" applyFont="1" applyFill="1" applyBorder="1" applyAlignment="1">
      <alignment horizontal="center"/>
    </xf>
    <xf numFmtId="164" fontId="0" fillId="40" borderId="27" xfId="0" applyNumberFormat="1" applyFill="1" applyBorder="1" applyAlignment="1">
      <alignment horizontal="center"/>
    </xf>
    <xf numFmtId="0" fontId="41" fillId="39" borderId="27" xfId="0" applyFont="1" applyFill="1" applyBorder="1" applyAlignment="1">
      <alignment horizontal="center"/>
    </xf>
    <xf numFmtId="0" fontId="69" fillId="39" borderId="27" xfId="0" applyFont="1" applyFill="1" applyBorder="1" applyAlignment="1">
      <alignment horizontal="center"/>
    </xf>
    <xf numFmtId="0" fontId="35" fillId="0" borderId="0" xfId="0" applyFont="1" applyAlignment="1">
      <alignment wrapText="1"/>
    </xf>
    <xf numFmtId="0" fontId="35" fillId="0" borderId="0" xfId="0" applyFont="1" applyAlignment="1">
      <alignment horizontal="left" vertical="center" wrapText="1"/>
    </xf>
    <xf numFmtId="164" fontId="35" fillId="0" borderId="0" xfId="0" applyNumberFormat="1" applyFont="1" applyAlignment="1">
      <alignment horizontal="left"/>
    </xf>
    <xf numFmtId="165" fontId="40" fillId="0" borderId="0" xfId="59" applyNumberFormat="1" applyFont="1" applyAlignment="1">
      <alignment horizontal="center"/>
    </xf>
    <xf numFmtId="0" fontId="35" fillId="0" borderId="0" xfId="0" applyFont="1" applyAlignment="1">
      <alignment vertical="top" wrapText="1"/>
    </xf>
    <xf numFmtId="164" fontId="45" fillId="0" borderId="0" xfId="0" applyNumberFormat="1" applyFont="1" applyAlignment="1">
      <alignment horizontal="left"/>
    </xf>
    <xf numFmtId="165" fontId="70" fillId="0" borderId="0" xfId="59" applyNumberFormat="1" applyFont="1" applyFill="1" applyAlignment="1">
      <alignment horizontal="center"/>
    </xf>
    <xf numFmtId="0" fontId="35" fillId="0" borderId="0" xfId="0" quotePrefix="1" applyFont="1" applyAlignment="1">
      <alignment vertical="center"/>
    </xf>
    <xf numFmtId="167" fontId="35" fillId="0" borderId="27" xfId="59" applyNumberFormat="1" applyFont="1" applyFill="1" applyBorder="1" applyAlignment="1">
      <alignment horizontal="right" vertical="center"/>
    </xf>
    <xf numFmtId="0" fontId="0" fillId="44" borderId="0" xfId="0" applyFill="1"/>
    <xf numFmtId="0" fontId="36" fillId="0" borderId="0" xfId="0" applyFont="1" applyAlignment="1">
      <alignment wrapText="1"/>
    </xf>
    <xf numFmtId="0" fontId="66" fillId="0" borderId="0" xfId="0" applyFont="1" applyAlignment="1">
      <alignment horizontal="left" vertical="center"/>
    </xf>
    <xf numFmtId="0" fontId="35" fillId="0" borderId="0" xfId="0" applyFont="1" applyAlignment="1">
      <alignment horizontal="center" wrapText="1"/>
    </xf>
    <xf numFmtId="0" fontId="33" fillId="0" borderId="62" xfId="0" applyFont="1" applyBorder="1" applyAlignment="1">
      <alignment vertical="top" wrapText="1"/>
    </xf>
    <xf numFmtId="0" fontId="33" fillId="0" borderId="63" xfId="0" applyFont="1" applyBorder="1" applyAlignment="1">
      <alignment vertical="top" wrapText="1"/>
    </xf>
    <xf numFmtId="0" fontId="33" fillId="0" borderId="64" xfId="0" applyFont="1" applyBorder="1" applyAlignment="1">
      <alignment vertical="top" wrapText="1"/>
    </xf>
    <xf numFmtId="0" fontId="28" fillId="0" borderId="0" xfId="0" applyFont="1" applyAlignment="1">
      <alignment horizontal="left" vertical="center" wrapText="1"/>
    </xf>
    <xf numFmtId="0" fontId="34" fillId="0" borderId="0" xfId="0" applyFont="1" applyAlignment="1">
      <alignment horizontal="left" vertical="center"/>
    </xf>
    <xf numFmtId="0" fontId="41" fillId="39" borderId="27" xfId="0" applyFont="1" applyFill="1" applyBorder="1" applyAlignment="1">
      <alignment horizontal="left" vertical="center"/>
    </xf>
    <xf numFmtId="0" fontId="41" fillId="39" borderId="27" xfId="0" applyFont="1" applyFill="1" applyBorder="1" applyAlignment="1">
      <alignment horizontal="center" vertical="center" wrapText="1"/>
    </xf>
    <xf numFmtId="0" fontId="41" fillId="39" borderId="27" xfId="0" applyFont="1" applyFill="1" applyBorder="1" applyAlignment="1">
      <alignment horizontal="left" vertical="center" wrapText="1"/>
    </xf>
    <xf numFmtId="3" fontId="68" fillId="40" borderId="27" xfId="0" applyNumberFormat="1" applyFont="1" applyFill="1" applyBorder="1" applyAlignment="1">
      <alignment horizontal="left" vertical="center" wrapText="1"/>
    </xf>
    <xf numFmtId="3" fontId="68" fillId="41" borderId="27" xfId="0" applyNumberFormat="1" applyFont="1" applyFill="1" applyBorder="1" applyAlignment="1">
      <alignment horizontal="left" vertical="center" wrapText="1"/>
    </xf>
    <xf numFmtId="0" fontId="44" fillId="0" borderId="65" xfId="0" applyFont="1" applyBorder="1" applyAlignment="1">
      <alignment horizontal="left"/>
    </xf>
    <xf numFmtId="0" fontId="44" fillId="0" borderId="66" xfId="0" applyFont="1" applyBorder="1" applyAlignment="1">
      <alignment horizontal="left"/>
    </xf>
    <xf numFmtId="0" fontId="44" fillId="0" borderId="67" xfId="0" applyFont="1" applyBorder="1" applyAlignment="1">
      <alignment horizontal="left"/>
    </xf>
    <xf numFmtId="0" fontId="0" fillId="0" borderId="0" xfId="0" quotePrefix="1" applyAlignment="1">
      <alignment horizontal="left" wrapText="1"/>
    </xf>
    <xf numFmtId="0" fontId="32" fillId="0" borderId="0" xfId="0" quotePrefix="1" applyFont="1" applyAlignment="1">
      <alignment horizontal="left" vertical="center" wrapText="1"/>
    </xf>
    <xf numFmtId="0" fontId="35" fillId="0" borderId="0" xfId="0" quotePrefix="1" applyFont="1" applyAlignment="1">
      <alignment horizontal="left" vertical="center" wrapText="1"/>
    </xf>
    <xf numFmtId="0" fontId="35" fillId="0" borderId="0" xfId="0" quotePrefix="1" applyFont="1" applyAlignment="1">
      <alignment horizontal="left" vertical="center"/>
    </xf>
    <xf numFmtId="0" fontId="32" fillId="0" borderId="0" xfId="0" applyFont="1" applyAlignment="1">
      <alignment horizontal="left" wrapText="1"/>
    </xf>
    <xf numFmtId="17" fontId="41" fillId="39" borderId="27" xfId="0" applyNumberFormat="1" applyFont="1" applyFill="1" applyBorder="1" applyAlignment="1">
      <alignment horizontal="center"/>
    </xf>
    <xf numFmtId="17" fontId="44" fillId="38" borderId="27" xfId="0" applyNumberFormat="1" applyFont="1" applyFill="1" applyBorder="1" applyAlignment="1">
      <alignment horizontal="center"/>
    </xf>
    <xf numFmtId="17" fontId="41" fillId="39" borderId="27" xfId="0" applyNumberFormat="1" applyFont="1" applyFill="1" applyBorder="1" applyAlignment="1">
      <alignment horizontal="center" vertical="center"/>
    </xf>
    <xf numFmtId="17" fontId="44" fillId="38" borderId="27" xfId="0" applyNumberFormat="1" applyFont="1" applyFill="1" applyBorder="1" applyAlignment="1">
      <alignment horizontal="center" vertical="center"/>
    </xf>
    <xf numFmtId="0" fontId="28" fillId="0" borderId="0" xfId="0" applyFont="1" applyAlignment="1">
      <alignment horizontal="left"/>
    </xf>
    <xf numFmtId="1" fontId="41" fillId="39" borderId="27" xfId="0" applyNumberFormat="1" applyFont="1" applyFill="1" applyBorder="1" applyAlignment="1">
      <alignment horizontal="center" vertical="center" wrapText="1"/>
    </xf>
    <xf numFmtId="1" fontId="40" fillId="41" borderId="27" xfId="59" applyNumberFormat="1" applyFont="1" applyFill="1" applyBorder="1" applyAlignment="1">
      <alignment horizontal="center"/>
    </xf>
    <xf numFmtId="1" fontId="40" fillId="40" borderId="27" xfId="59" applyNumberFormat="1" applyFont="1" applyFill="1" applyBorder="1" applyAlignment="1">
      <alignment horizontal="center"/>
    </xf>
    <xf numFmtId="165" fontId="41" fillId="39" borderId="27" xfId="0" applyNumberFormat="1" applyFont="1" applyFill="1" applyBorder="1" applyAlignment="1">
      <alignment horizontal="center" vertical="center"/>
    </xf>
    <xf numFmtId="0" fontId="42" fillId="0" borderId="0" xfId="0" applyFont="1" applyAlignment="1">
      <alignment horizontal="left" vertical="center" wrapText="1"/>
    </xf>
    <xf numFmtId="0" fontId="57" fillId="0" borderId="0" xfId="0" applyFont="1" applyAlignment="1">
      <alignment wrapText="1"/>
    </xf>
    <xf numFmtId="0" fontId="28" fillId="0" borderId="0" xfId="0" applyFont="1" applyAlignment="1">
      <alignment horizontal="left" vertical="center"/>
    </xf>
    <xf numFmtId="1" fontId="41" fillId="39" borderId="27" xfId="0" applyNumberFormat="1" applyFont="1" applyFill="1" applyBorder="1" applyAlignment="1">
      <alignment horizontal="center" vertical="center"/>
    </xf>
    <xf numFmtId="0" fontId="47" fillId="0" borderId="41" xfId="0" applyFont="1" applyBorder="1" applyAlignment="1">
      <alignment horizontal="center"/>
    </xf>
    <xf numFmtId="0" fontId="47" fillId="0" borderId="12" xfId="0" applyFont="1" applyBorder="1" applyAlignment="1">
      <alignment horizontal="center"/>
    </xf>
    <xf numFmtId="0" fontId="49" fillId="0" borderId="42" xfId="0" applyFont="1" applyBorder="1" applyAlignment="1">
      <alignment horizontal="center"/>
    </xf>
    <xf numFmtId="0" fontId="49" fillId="0" borderId="43" xfId="0" applyFont="1" applyBorder="1" applyAlignment="1">
      <alignment horizontal="center"/>
    </xf>
    <xf numFmtId="0" fontId="47" fillId="0" borderId="39" xfId="0" applyFont="1" applyBorder="1" applyAlignment="1">
      <alignment horizontal="center"/>
    </xf>
    <xf numFmtId="0" fontId="47" fillId="0" borderId="11" xfId="0" applyFont="1" applyBorder="1" applyAlignment="1">
      <alignment horizontal="center"/>
    </xf>
    <xf numFmtId="0" fontId="47" fillId="0" borderId="18" xfId="0" applyFont="1" applyBorder="1" applyAlignment="1">
      <alignment horizontal="center"/>
    </xf>
    <xf numFmtId="0" fontId="49" fillId="38" borderId="10" xfId="0" applyFont="1" applyFill="1" applyBorder="1" applyAlignment="1">
      <alignment horizontal="center"/>
    </xf>
    <xf numFmtId="0" fontId="49" fillId="38" borderId="18" xfId="0" applyFont="1" applyFill="1" applyBorder="1" applyAlignment="1">
      <alignment horizontal="center"/>
    </xf>
    <xf numFmtId="0" fontId="47" fillId="0" borderId="33" xfId="0" applyFont="1" applyBorder="1" applyAlignment="1">
      <alignment horizontal="center"/>
    </xf>
    <xf numFmtId="0" fontId="47" fillId="0" borderId="0" xfId="0" applyFont="1" applyAlignment="1">
      <alignment horizontal="center"/>
    </xf>
    <xf numFmtId="0" fontId="37" fillId="0" borderId="0" xfId="0" applyFont="1" applyAlignment="1">
      <alignment horizontal="left" vertical="center" wrapText="1"/>
    </xf>
    <xf numFmtId="0" fontId="48" fillId="39" borderId="36" xfId="0" applyFont="1" applyFill="1" applyBorder="1" applyAlignment="1">
      <alignment horizontal="center" vertical="center"/>
    </xf>
    <xf numFmtId="0" fontId="48" fillId="39" borderId="37" xfId="0" applyFont="1" applyFill="1" applyBorder="1" applyAlignment="1">
      <alignment horizontal="center" vertical="center"/>
    </xf>
    <xf numFmtId="0" fontId="48" fillId="39" borderId="38" xfId="0" applyFont="1" applyFill="1" applyBorder="1" applyAlignment="1">
      <alignment horizontal="center" vertical="center"/>
    </xf>
    <xf numFmtId="0" fontId="49" fillId="0" borderId="40" xfId="0" applyFont="1" applyBorder="1" applyAlignment="1">
      <alignment horizontal="center" vertical="center"/>
    </xf>
    <xf numFmtId="0" fontId="49" fillId="0" borderId="15" xfId="0" applyFont="1" applyBorder="1" applyAlignment="1">
      <alignment horizontal="center" vertical="center"/>
    </xf>
    <xf numFmtId="0" fontId="49" fillId="38" borderId="56" xfId="0" applyFont="1" applyFill="1" applyBorder="1" applyAlignment="1">
      <alignment horizontal="center"/>
    </xf>
    <xf numFmtId="0" fontId="49" fillId="38" borderId="39" xfId="0" applyFont="1" applyFill="1" applyBorder="1" applyAlignment="1">
      <alignment horizontal="center" vertical="center"/>
    </xf>
    <xf numFmtId="0" fontId="49" fillId="38" borderId="18" xfId="0" applyFont="1" applyFill="1" applyBorder="1" applyAlignment="1">
      <alignment horizontal="center" vertical="center"/>
    </xf>
    <xf numFmtId="0" fontId="47" fillId="0" borderId="40" xfId="0" applyFont="1" applyBorder="1" applyAlignment="1">
      <alignment horizontal="center"/>
    </xf>
    <xf numFmtId="0" fontId="47" fillId="0" borderId="15" xfId="0" applyFont="1" applyBorder="1" applyAlignment="1">
      <alignment horizontal="center"/>
    </xf>
    <xf numFmtId="0" fontId="48" fillId="39" borderId="31" xfId="0" applyFont="1" applyFill="1" applyBorder="1" applyAlignment="1">
      <alignment horizontal="center" vertical="center"/>
    </xf>
    <xf numFmtId="0" fontId="48" fillId="39" borderId="32" xfId="0" applyFont="1" applyFill="1" applyBorder="1" applyAlignment="1">
      <alignment horizontal="center" vertical="center"/>
    </xf>
    <xf numFmtId="0" fontId="48" fillId="39" borderId="29" xfId="0" applyFont="1" applyFill="1" applyBorder="1" applyAlignment="1">
      <alignment horizontal="center" vertical="center"/>
    </xf>
    <xf numFmtId="0" fontId="49" fillId="0" borderId="33" xfId="0" applyFont="1" applyBorder="1" applyAlignment="1">
      <alignment horizontal="center"/>
    </xf>
    <xf numFmtId="0" fontId="49" fillId="0" borderId="16" xfId="0" applyFont="1" applyBorder="1" applyAlignment="1">
      <alignment horizontal="center"/>
    </xf>
    <xf numFmtId="0" fontId="47" fillId="40" borderId="17" xfId="0" applyFont="1" applyFill="1" applyBorder="1" applyAlignment="1">
      <alignment horizontal="center"/>
    </xf>
    <xf numFmtId="0" fontId="47" fillId="40" borderId="30" xfId="0" applyFont="1" applyFill="1" applyBorder="1" applyAlignment="1">
      <alignment horizontal="center"/>
    </xf>
    <xf numFmtId="0" fontId="47" fillId="0" borderId="17" xfId="0" applyFont="1" applyBorder="1" applyAlignment="1">
      <alignment horizontal="center"/>
    </xf>
    <xf numFmtId="0" fontId="47" fillId="0" borderId="30" xfId="0" applyFont="1" applyBorder="1" applyAlignment="1">
      <alignment horizontal="center"/>
    </xf>
    <xf numFmtId="0" fontId="49" fillId="0" borderId="34" xfId="0" applyFont="1" applyBorder="1" applyAlignment="1">
      <alignment horizontal="center"/>
    </xf>
    <xf numFmtId="0" fontId="49" fillId="0" borderId="52" xfId="0" applyFont="1" applyBorder="1" applyAlignment="1">
      <alignment horizontal="center"/>
    </xf>
    <xf numFmtId="0" fontId="47" fillId="0" borderId="53" xfId="0" applyFont="1" applyBorder="1" applyAlignment="1">
      <alignment horizontal="center"/>
    </xf>
    <xf numFmtId="0" fontId="47" fillId="0" borderId="28" xfId="0" applyFont="1" applyBorder="1" applyAlignment="1">
      <alignment horizontal="center"/>
    </xf>
    <xf numFmtId="0" fontId="49" fillId="0" borderId="0" xfId="0" applyFont="1" applyAlignment="1">
      <alignment horizontal="center"/>
    </xf>
    <xf numFmtId="0" fontId="47" fillId="0" borderId="0" xfId="0" applyFont="1" applyAlignment="1">
      <alignment horizontal="left" vertical="center"/>
    </xf>
    <xf numFmtId="0" fontId="47" fillId="0" borderId="30" xfId="0" applyFont="1" applyBorder="1" applyAlignment="1">
      <alignment horizontal="left" vertical="center"/>
    </xf>
    <xf numFmtId="0" fontId="44" fillId="38" borderId="39" xfId="0" applyFont="1" applyFill="1" applyBorder="1" applyAlignment="1">
      <alignment horizontal="center" vertical="center" wrapText="1"/>
    </xf>
    <xf numFmtId="0" fontId="44" fillId="38" borderId="11" xfId="0" applyFont="1" applyFill="1" applyBorder="1" applyAlignment="1">
      <alignment horizontal="center" vertical="center" wrapText="1"/>
    </xf>
    <xf numFmtId="0" fontId="44" fillId="38" borderId="18" xfId="0" applyFont="1" applyFill="1" applyBorder="1" applyAlignment="1">
      <alignment horizontal="center" vertical="center" wrapText="1"/>
    </xf>
    <xf numFmtId="0" fontId="44" fillId="38" borderId="39" xfId="0" applyFont="1" applyFill="1" applyBorder="1" applyAlignment="1">
      <alignment horizontal="center" vertical="center"/>
    </xf>
    <xf numFmtId="0" fontId="44" fillId="38" borderId="11" xfId="0" applyFont="1" applyFill="1" applyBorder="1" applyAlignment="1">
      <alignment horizontal="center" vertical="center"/>
    </xf>
    <xf numFmtId="0" fontId="44" fillId="38" borderId="18" xfId="0" applyFont="1" applyFill="1" applyBorder="1" applyAlignment="1">
      <alignment horizontal="center" vertical="center"/>
    </xf>
    <xf numFmtId="0" fontId="55" fillId="0" borderId="40" xfId="0" applyFont="1" applyBorder="1" applyAlignment="1">
      <alignment horizontal="left" vertical="center" wrapText="1"/>
    </xf>
    <xf numFmtId="0" fontId="55" fillId="0" borderId="15" xfId="0" applyFont="1" applyBorder="1" applyAlignment="1">
      <alignment horizontal="left" vertical="center" wrapText="1"/>
    </xf>
    <xf numFmtId="0" fontId="55" fillId="0" borderId="54" xfId="0" applyFont="1" applyBorder="1" applyAlignment="1">
      <alignment horizontal="left" vertical="center" wrapText="1"/>
    </xf>
    <xf numFmtId="0" fontId="55" fillId="0" borderId="33" xfId="0" applyFont="1" applyBorder="1" applyAlignment="1">
      <alignment horizontal="left" vertical="center" wrapText="1"/>
    </xf>
    <xf numFmtId="0" fontId="55" fillId="0" borderId="0" xfId="0" applyFont="1" applyAlignment="1">
      <alignment horizontal="left" vertical="center" wrapText="1"/>
    </xf>
    <xf numFmtId="0" fontId="55" fillId="0" borderId="30" xfId="0" applyFont="1" applyBorder="1" applyAlignment="1">
      <alignment horizontal="left" vertical="center" wrapText="1"/>
    </xf>
    <xf numFmtId="0" fontId="55" fillId="0" borderId="34" xfId="0" applyFont="1" applyBorder="1" applyAlignment="1">
      <alignment horizontal="left" vertical="center" wrapText="1"/>
    </xf>
    <xf numFmtId="0" fontId="55" fillId="0" borderId="35" xfId="0" applyFont="1" applyBorder="1" applyAlignment="1">
      <alignment horizontal="left" vertical="center" wrapText="1"/>
    </xf>
    <xf numFmtId="0" fontId="55" fillId="0" borderId="28" xfId="0" applyFont="1" applyBorder="1" applyAlignment="1">
      <alignment horizontal="left" vertical="center" wrapText="1"/>
    </xf>
    <xf numFmtId="0" fontId="40" fillId="41" borderId="39" xfId="0" applyFont="1" applyFill="1" applyBorder="1" applyAlignment="1">
      <alignment horizontal="center" wrapText="1"/>
    </xf>
    <xf numFmtId="0" fontId="40" fillId="41" borderId="11" xfId="0" applyFont="1" applyFill="1" applyBorder="1" applyAlignment="1">
      <alignment horizontal="center" wrapText="1"/>
    </xf>
    <xf numFmtId="0" fontId="40" fillId="0" borderId="40" xfId="0" applyFont="1" applyBorder="1" applyAlignment="1">
      <alignment horizontal="left" vertical="center" wrapText="1"/>
    </xf>
    <xf numFmtId="0" fontId="40" fillId="0" borderId="15" xfId="0" applyFont="1" applyBorder="1" applyAlignment="1">
      <alignment horizontal="left" vertical="center" wrapText="1"/>
    </xf>
    <xf numFmtId="0" fontId="40" fillId="0" borderId="33" xfId="0" applyFont="1" applyBorder="1" applyAlignment="1">
      <alignment horizontal="left" vertical="center" wrapText="1"/>
    </xf>
    <xf numFmtId="0" fontId="40" fillId="0" borderId="0" xfId="0" applyFont="1" applyAlignment="1">
      <alignment horizontal="left" vertical="center" wrapText="1"/>
    </xf>
    <xf numFmtId="0" fontId="40" fillId="0" borderId="41" xfId="0" applyFont="1" applyBorder="1" applyAlignment="1">
      <alignment horizontal="left" vertical="center" wrapText="1"/>
    </xf>
    <xf numFmtId="0" fontId="40" fillId="0" borderId="12" xfId="0" applyFont="1" applyBorder="1" applyAlignment="1">
      <alignment horizontal="left" vertical="center" wrapText="1"/>
    </xf>
    <xf numFmtId="9" fontId="40" fillId="40" borderId="15" xfId="0" applyNumberFormat="1" applyFont="1" applyFill="1" applyBorder="1" applyAlignment="1">
      <alignment horizontal="center" vertical="center"/>
    </xf>
    <xf numFmtId="9" fontId="40" fillId="40" borderId="0" xfId="0" applyNumberFormat="1" applyFont="1" applyFill="1" applyAlignment="1">
      <alignment horizontal="center" vertical="center"/>
    </xf>
    <xf numFmtId="9" fontId="40" fillId="40" borderId="12" xfId="0" applyNumberFormat="1" applyFont="1" applyFill="1" applyBorder="1" applyAlignment="1">
      <alignment horizontal="center" vertical="center"/>
    </xf>
    <xf numFmtId="9" fontId="40" fillId="40" borderId="54" xfId="0" applyNumberFormat="1" applyFont="1" applyFill="1" applyBorder="1" applyAlignment="1">
      <alignment horizontal="center" vertical="center"/>
    </xf>
    <xf numFmtId="9" fontId="40" fillId="40" borderId="30" xfId="0" applyNumberFormat="1" applyFont="1" applyFill="1" applyBorder="1" applyAlignment="1">
      <alignment horizontal="center" vertical="center"/>
    </xf>
    <xf numFmtId="9" fontId="40" fillId="40" borderId="55" xfId="0" applyNumberFormat="1" applyFont="1" applyFill="1" applyBorder="1" applyAlignment="1">
      <alignment horizontal="center" vertical="center"/>
    </xf>
    <xf numFmtId="0" fontId="54" fillId="0" borderId="40" xfId="0" applyFont="1" applyBorder="1" applyAlignment="1">
      <alignment horizontal="left" vertical="center" wrapText="1"/>
    </xf>
    <xf numFmtId="0" fontId="54" fillId="0" borderId="15" xfId="0" applyFont="1" applyBorder="1" applyAlignment="1">
      <alignment horizontal="left" vertical="center" wrapText="1"/>
    </xf>
    <xf numFmtId="0" fontId="54" fillId="0" borderId="54" xfId="0" applyFont="1" applyBorder="1" applyAlignment="1">
      <alignment horizontal="left" vertical="center" wrapText="1"/>
    </xf>
    <xf numFmtId="0" fontId="54" fillId="0" borderId="33" xfId="0" applyFont="1" applyBorder="1" applyAlignment="1">
      <alignment horizontal="left" vertical="center" wrapText="1"/>
    </xf>
    <xf numFmtId="0" fontId="54" fillId="0" borderId="0" xfId="0" applyFont="1" applyAlignment="1">
      <alignment horizontal="left" vertical="center" wrapText="1"/>
    </xf>
    <xf numFmtId="0" fontId="54" fillId="0" borderId="30" xfId="0" applyFont="1" applyBorder="1" applyAlignment="1">
      <alignment horizontal="left" vertical="center" wrapText="1"/>
    </xf>
    <xf numFmtId="0" fontId="54" fillId="0" borderId="34" xfId="0" applyFont="1" applyBorder="1" applyAlignment="1">
      <alignment horizontal="left" vertical="center" wrapText="1"/>
    </xf>
    <xf numFmtId="0" fontId="54" fillId="0" borderId="35" xfId="0" applyFont="1" applyBorder="1" applyAlignment="1">
      <alignment horizontal="left" vertical="center" wrapText="1"/>
    </xf>
    <xf numFmtId="0" fontId="54" fillId="0" borderId="28" xfId="0" applyFont="1" applyBorder="1" applyAlignment="1">
      <alignment horizontal="left" vertical="center" wrapText="1"/>
    </xf>
    <xf numFmtId="0" fontId="40" fillId="0" borderId="54" xfId="0" applyFont="1" applyBorder="1" applyAlignment="1">
      <alignment horizontal="left" vertical="center" wrapText="1"/>
    </xf>
    <xf numFmtId="0" fontId="40" fillId="0" borderId="30" xfId="0" applyFont="1" applyBorder="1" applyAlignment="1">
      <alignment horizontal="left" vertical="center" wrapText="1"/>
    </xf>
    <xf numFmtId="0" fontId="40" fillId="0" borderId="55" xfId="0" applyFont="1" applyBorder="1" applyAlignment="1">
      <alignment horizontal="left" vertical="center" wrapText="1"/>
    </xf>
    <xf numFmtId="0" fontId="44" fillId="0" borderId="60" xfId="0" applyFont="1" applyBorder="1" applyAlignment="1">
      <alignment horizontal="center"/>
    </xf>
    <xf numFmtId="0" fontId="44" fillId="0" borderId="11" xfId="0" applyFont="1" applyBorder="1" applyAlignment="1">
      <alignment horizontal="center"/>
    </xf>
    <xf numFmtId="0" fontId="44" fillId="0" borderId="18" xfId="0" applyFont="1" applyBorder="1" applyAlignment="1">
      <alignment horizontal="center"/>
    </xf>
    <xf numFmtId="0" fontId="47" fillId="0" borderId="60" xfId="0" applyFont="1" applyBorder="1" applyAlignment="1">
      <alignment horizontal="center"/>
    </xf>
    <xf numFmtId="0" fontId="49" fillId="38" borderId="60" xfId="0" applyFont="1" applyFill="1" applyBorder="1" applyAlignment="1">
      <alignment horizontal="center"/>
    </xf>
    <xf numFmtId="0" fontId="49" fillId="38" borderId="11" xfId="0" applyFont="1" applyFill="1" applyBorder="1" applyAlignment="1">
      <alignment horizontal="center"/>
    </xf>
    <xf numFmtId="0" fontId="40" fillId="0" borderId="20" xfId="0" applyFont="1" applyBorder="1" applyAlignment="1">
      <alignment horizontal="left" vertical="center" wrapText="1"/>
    </xf>
    <xf numFmtId="0" fontId="44" fillId="0" borderId="21" xfId="0" applyFont="1" applyBorder="1" applyAlignment="1">
      <alignment horizontal="left" vertical="center" wrapText="1"/>
    </xf>
    <xf numFmtId="0" fontId="44" fillId="0" borderId="26" xfId="0" applyFont="1" applyBorder="1" applyAlignment="1">
      <alignment horizontal="left" vertical="center" wrapText="1"/>
    </xf>
    <xf numFmtId="0" fontId="41" fillId="39" borderId="57" xfId="0" applyFont="1" applyFill="1" applyBorder="1" applyAlignment="1">
      <alignment horizontal="center" vertical="center"/>
    </xf>
    <xf numFmtId="0" fontId="41" fillId="39" borderId="58" xfId="0" applyFont="1" applyFill="1" applyBorder="1" applyAlignment="1">
      <alignment horizontal="center" vertical="center"/>
    </xf>
    <xf numFmtId="0" fontId="41" fillId="39" borderId="59" xfId="0" applyFont="1" applyFill="1" applyBorder="1" applyAlignment="1">
      <alignment horizontal="center" vertical="center"/>
    </xf>
    <xf numFmtId="0" fontId="49" fillId="0" borderId="60" xfId="0" applyFont="1" applyBorder="1" applyAlignment="1">
      <alignment horizontal="center" vertical="center"/>
    </xf>
    <xf numFmtId="0" fontId="49" fillId="0" borderId="11" xfId="0" applyFont="1" applyBorder="1" applyAlignment="1">
      <alignment horizontal="center" vertical="center"/>
    </xf>
    <xf numFmtId="0" fontId="49" fillId="0" borderId="18" xfId="0" applyFont="1" applyBorder="1" applyAlignment="1">
      <alignment horizontal="center" vertical="center"/>
    </xf>
    <xf numFmtId="0" fontId="49" fillId="38" borderId="10" xfId="0" applyFont="1" applyFill="1" applyBorder="1" applyAlignment="1">
      <alignment horizontal="center" vertical="center"/>
    </xf>
    <xf numFmtId="0" fontId="48" fillId="39" borderId="27" xfId="0" applyFont="1" applyFill="1" applyBorder="1" applyAlignment="1">
      <alignment horizontal="center" vertical="center"/>
    </xf>
  </cellXfs>
  <cellStyles count="110">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1 2" xfId="81" xr:uid="{82A3751A-27AE-4B6E-9070-A49BB0584F81}"/>
    <cellStyle name="60% - Accent1 3" xfId="63" xr:uid="{670938D3-2D68-4ADD-9CCC-E0EFAA2B5489}"/>
    <cellStyle name="60% - Accent2" xfId="26" builtinId="36" customBuiltin="1"/>
    <cellStyle name="60% - Accent2 2" xfId="82" xr:uid="{ED87FAD5-7FFF-4DE6-8C20-AFE708C7CF96}"/>
    <cellStyle name="60% - Accent2 3" xfId="64" xr:uid="{7F85B481-E549-4EC4-A338-FE8EC3C57691}"/>
    <cellStyle name="60% - Accent3" xfId="30" builtinId="40" customBuiltin="1"/>
    <cellStyle name="60% - Accent3 2" xfId="83" xr:uid="{06D1B825-5C5E-477E-B196-7B11F96CBA35}"/>
    <cellStyle name="60% - Accent3 3" xfId="65" xr:uid="{2383F664-529F-4487-9787-758B50CC0411}"/>
    <cellStyle name="60% - Accent4" xfId="34" builtinId="44" customBuiltin="1"/>
    <cellStyle name="60% - Accent4 2" xfId="84" xr:uid="{81578C91-67A1-4901-816F-C74C8D9D8BA8}"/>
    <cellStyle name="60% - Accent4 3" xfId="66" xr:uid="{E7E9B988-63D1-40DB-A5B4-603500F44FB4}"/>
    <cellStyle name="60% - Accent5" xfId="38" builtinId="48" customBuiltin="1"/>
    <cellStyle name="60% - Accent5 2" xfId="85" xr:uid="{32EC4F9A-7332-4E1A-BE43-ECFBDA58158E}"/>
    <cellStyle name="60% - Accent5 3" xfId="67" xr:uid="{93F7DB0E-A299-4A5D-A127-5744048B2340}"/>
    <cellStyle name="60% - Accent6" xfId="42" builtinId="52" customBuiltin="1"/>
    <cellStyle name="60% - Accent6 2" xfId="86" xr:uid="{12C82A36-DAD1-42B7-8EBC-B300FE138C88}"/>
    <cellStyle name="60% - Accent6 3" xfId="68" xr:uid="{09F569E5-3762-4C74-8100-CF61DD06FD05}"/>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59" builtinId="3"/>
    <cellStyle name="Comma 2" xfId="46" xr:uid="{55CFA612-9E5D-4192-B545-535CD066F582}"/>
    <cellStyle name="Comma 2 2" xfId="75" xr:uid="{1EE11E7C-C757-4C41-AFED-640BF1B8981A}"/>
    <cellStyle name="Comma 2 2 2" xfId="98" xr:uid="{1092C77F-A738-467E-BCA5-C6D74BB04A31}"/>
    <cellStyle name="Comma 2 2 3" xfId="104" xr:uid="{53C73A54-12CE-4A6B-8891-11F3A536DA00}"/>
    <cellStyle name="Comma 2 2 4" xfId="92" xr:uid="{25A420B4-0738-441C-9537-07D2FA2075A8}"/>
    <cellStyle name="Comma 2 3" xfId="95" xr:uid="{6BDFB406-3BB8-4198-A0AC-A92F76B8AE6C}"/>
    <cellStyle name="Comma 2 4" xfId="101" xr:uid="{AEDC1BC1-16D4-4EC5-88AD-680139CEA560}"/>
    <cellStyle name="Comma 2 5" xfId="89" xr:uid="{65C783AD-2636-4A80-9927-CE1840F16325}"/>
    <cellStyle name="Comma 2 6" xfId="71" xr:uid="{BFECD781-C72A-4FAB-B27E-DDD191861AAD}"/>
    <cellStyle name="Comma 3" xfId="45" xr:uid="{2A31BA17-0F9E-49DF-B223-F396B1C8A273}"/>
    <cellStyle name="Comma 3 2" xfId="96" xr:uid="{0B2DB823-2EE8-41D4-B5D8-117989F67706}"/>
    <cellStyle name="Comma 3 3" xfId="102" xr:uid="{F9FB66EE-B1BE-4B4F-9DFD-B0791835680F}"/>
    <cellStyle name="Comma 3 4" xfId="90" xr:uid="{89DCDEC0-CB9C-42D5-A569-6A2A9CB2DD6A}"/>
    <cellStyle name="Comma 3 5" xfId="73" xr:uid="{0790C514-1230-4DAE-A096-2B9D69EF1AD0}"/>
    <cellStyle name="Comma 4" xfId="55" xr:uid="{51C6E268-533F-4D36-9C2B-8061D9130AFB}"/>
    <cellStyle name="Comma 4 2" xfId="93" xr:uid="{47047C19-23EA-4923-A54A-0C34C5170128}"/>
    <cellStyle name="Comma 4 3" xfId="87" xr:uid="{F04BF46C-E896-414E-AD15-9627FFF9162D}"/>
    <cellStyle name="Comma 5" xfId="99" xr:uid="{50BD945C-A968-482E-97AF-2FBB8CCCD040}"/>
    <cellStyle name="Comma 6" xfId="105" xr:uid="{BB14473B-A0BF-4AF7-83EA-1AB983401EA6}"/>
    <cellStyle name="Comma 7" xfId="88" xr:uid="{CA2A3435-31CB-4407-85BC-DC365EF91855}"/>
    <cellStyle name="Comma 8" xfId="60" xr:uid="{8FEE57B5-9D98-4115-8477-DF6FFC636899}"/>
    <cellStyle name="Currency 2" xfId="48" xr:uid="{59A96AEE-F556-48D9-AECB-95483B6CC779}"/>
    <cellStyle name="Currency 2 2" xfId="97" xr:uid="{AB9E7C66-3530-494C-A790-FEF6DA4AAE02}"/>
    <cellStyle name="Currency 2 3" xfId="103" xr:uid="{6ED10736-65F8-42E3-A2BE-14EDEF52F00D}"/>
    <cellStyle name="Currency 2 4" xfId="91" xr:uid="{1A661553-0615-4DAA-816F-E051F5D36DB5}"/>
    <cellStyle name="Currency 2 5" xfId="74" xr:uid="{BE1A8FF7-58AA-4226-9787-710C851DEACF}"/>
    <cellStyle name="Currency 3" xfId="47" xr:uid="{ACAAC481-DB83-4659-B17B-586F744CC71F}"/>
    <cellStyle name="Currency 3 2" xfId="94" xr:uid="{4C2EEE4E-A41B-4BAF-B600-BD8D494B0A52}"/>
    <cellStyle name="Currency 4" xfId="100" xr:uid="{7B986D0D-1A12-4934-8491-C7F0F6397A1F}"/>
    <cellStyle name="Currency 5" xfId="70" xr:uid="{8A943513-98CB-430D-AB8E-672BDE91E24B}"/>
    <cellStyle name="Explanatory Text" xfId="17" builtinId="53" customBuiltin="1"/>
    <cellStyle name="Good" xfId="7" builtinId="26" customBuiltin="1"/>
    <cellStyle name="GPT Style Primary" xfId="76" xr:uid="{94FEDCEC-1991-4C1F-9636-49E1477BF385}"/>
    <cellStyle name="GPT Style Secondary" xfId="78" xr:uid="{3FFF5454-CD3C-4FFF-A6AC-74DEEBDEACC1}"/>
    <cellStyle name="GPT Style Secondary 3" xfId="69" xr:uid="{ED902ADB-21D0-49B8-8C2D-A266A5076E1B}"/>
    <cellStyle name="Heading 1" xfId="3" builtinId="16" customBuiltin="1"/>
    <cellStyle name="Heading 2" xfId="4" builtinId="17" customBuiltin="1"/>
    <cellStyle name="Heading 3" xfId="5" builtinId="18" customBuiltin="1"/>
    <cellStyle name="Heading 4" xfId="6" builtinId="19" customBuiltin="1"/>
    <cellStyle name="Hyperlink" xfId="109" builtinId="8"/>
    <cellStyle name="Input" xfId="10" builtinId="20" customBuiltin="1"/>
    <cellStyle name="Linked Cell" xfId="13" builtinId="24" customBuiltin="1"/>
    <cellStyle name="Neutral" xfId="9" builtinId="28" customBuiltin="1"/>
    <cellStyle name="Neutral 2" xfId="80" xr:uid="{0E6AED43-0A15-4818-A904-CBE4DBC9B4F4}"/>
    <cellStyle name="Neutral 3" xfId="62" xr:uid="{16A02F0C-DB49-4058-ABDD-270E40EBDA76}"/>
    <cellStyle name="Normal" xfId="0" builtinId="0"/>
    <cellStyle name="Normal 10 2 10" xfId="54" xr:uid="{FC4DF789-A918-460A-8F8E-6AB0FC416E62}"/>
    <cellStyle name="Normal 10 2 2" xfId="108" xr:uid="{EFE4C865-2ADC-4CE9-8EBC-B82A56F45EA9}"/>
    <cellStyle name="Normal 2" xfId="49" xr:uid="{BC7530C5-2B45-4F19-AA93-95D31C2B8050}"/>
    <cellStyle name="Normal 2 11" xfId="77" xr:uid="{84073667-DD42-4DCB-8E17-ECB4E0544C59}"/>
    <cellStyle name="Normal 2 2" xfId="106" xr:uid="{C9393FC8-1B95-4277-A538-289CE78A28BC}"/>
    <cellStyle name="Normal 3" xfId="50" xr:uid="{4BF4A47C-DF80-4E63-98C3-23794C0E1263}"/>
    <cellStyle name="Normal 3 2" xfId="79" xr:uid="{DB3C8969-AD1A-4CAF-8F7A-B28D3000D732}"/>
    <cellStyle name="Normal 4" xfId="44" xr:uid="{47C4C572-A450-453C-BA3A-95F357DD2A68}"/>
    <cellStyle name="Normal 5" xfId="53" xr:uid="{9303F6D4-B9C2-49A5-9643-70E18381AE5B}"/>
    <cellStyle name="Normal 6" xfId="56" xr:uid="{65084A98-DA9A-441F-B54E-F908E0939951}"/>
    <cellStyle name="Normal 7" xfId="58" xr:uid="{477A633C-6A74-41D7-A454-95824616FDCD}"/>
    <cellStyle name="Normal 8" xfId="107" xr:uid="{BA827CBE-A73C-4E88-BE4D-B1716BC74EC3}"/>
    <cellStyle name="Normal_091201_Monthly PL contribution_redline reports 2" xfId="43" xr:uid="{EA44EF70-0D09-433C-9FDF-6C27A0D2C49B}"/>
    <cellStyle name="Note" xfId="16" builtinId="10" customBuiltin="1"/>
    <cellStyle name="Output" xfId="11" builtinId="21" customBuiltin="1"/>
    <cellStyle name="Per cent" xfId="1" builtinId="5"/>
    <cellStyle name="Percent 2" xfId="52" xr:uid="{F11D8A0D-C19A-4E73-9AD1-79C1AB4C4F8B}"/>
    <cellStyle name="Percent 3" xfId="51" xr:uid="{0A68C536-8FDD-4563-8C61-5141E02A3882}"/>
    <cellStyle name="Percent 4" xfId="57" xr:uid="{F5C0358C-DCA2-4644-8B98-C542A97C5620}"/>
    <cellStyle name="Title" xfId="2" builtinId="15" customBuiltin="1"/>
    <cellStyle name="Title 2" xfId="72" xr:uid="{9257229A-A653-4772-A106-DC3AC8A7A66F}"/>
    <cellStyle name="Title 3" xfId="61" xr:uid="{7C4C16CA-2913-45B7-AC32-D082E37DE617}"/>
    <cellStyle name="Total" xfId="18" builtinId="25" customBuiltin="1"/>
    <cellStyle name="Warning Text" xfId="15" builtinId="11" customBuiltin="1"/>
  </cellStyles>
  <dxfs count="0"/>
  <tableStyles count="0" defaultTableStyle="TableStyleMedium2" defaultPivotStyle="PivotStyleLight16"/>
  <colors>
    <mruColors>
      <color rgb="FF00354F"/>
      <color rgb="FF00C2CC"/>
      <color rgb="FFD9DEE5"/>
      <color rgb="FFD9F6F7"/>
      <color rgb="FFEAFAFA"/>
      <color rgb="FFF2FCFC"/>
      <color rgb="FF253746"/>
      <color rgb="FF2DCCD3"/>
      <color rgb="FF0D82A1"/>
      <color rgb="FFF1F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22/10/relationships/richValueRel" Target="richData/richValueRel.xml"/><Relationship Id="rId30" Type="http://schemas.microsoft.com/office/2017/06/relationships/rdRichValueTypes" Target="richData/rdRichValueTypes.xml"/><Relationship Id="rId35" Type="http://schemas.openxmlformats.org/officeDocument/2006/relationships/customXml" Target="../customXml/item4.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8.jpg"/></Relationships>
</file>

<file path=xl/drawings/_rels/drawing2.xml.rels><?xml version="1.0" encoding="UTF-8" standalone="yes"?>
<Relationships xmlns="http://schemas.openxmlformats.org/package/2006/relationships"><Relationship Id="rId3" Type="http://schemas.openxmlformats.org/officeDocument/2006/relationships/hyperlink" Target="#'PEOPLE &gt;&gt;'!A1"/><Relationship Id="rId2" Type="http://schemas.openxmlformats.org/officeDocument/2006/relationships/hyperlink" Target="#'ENVIRONMENT &gt;&gt;'!A1"/><Relationship Id="rId1" Type="http://schemas.openxmlformats.org/officeDocument/2006/relationships/image" Target="../media/image9.jpeg"/><Relationship Id="rId4" Type="http://schemas.openxmlformats.org/officeDocument/2006/relationships/hyperlink" Target="#'SAFETY &gt;&gt;'!A1"/></Relationships>
</file>

<file path=xl/drawings/_rels/drawing3.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29</xdr:col>
      <xdr:colOff>556237</xdr:colOff>
      <xdr:row>59</xdr:row>
      <xdr:rowOff>28812</xdr:rowOff>
    </xdr:to>
    <xdr:pic>
      <xdr:nvPicPr>
        <xdr:cNvPr id="7" name="Picture 6" descr="The image depicts a serene urban park with greenery, seating areas, and a logo indicating an EIGS data pack for FY26, promoting environmental transformation.&#10;&#10;AI-generated content may be incorrect.">
          <a:extLst>
            <a:ext uri="{FF2B5EF4-FFF2-40B4-BE49-F238E27FC236}">
              <a16:creationId xmlns:a16="http://schemas.microsoft.com/office/drawing/2014/main" id="{7DEC4BAA-4DBF-FA70-BD09-BB655673DE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01425" cy="10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29</xdr:col>
      <xdr:colOff>554810</xdr:colOff>
      <xdr:row>59</xdr:row>
      <xdr:rowOff>28812</xdr:rowOff>
    </xdr:to>
    <xdr:pic>
      <xdr:nvPicPr>
        <xdr:cNvPr id="3" name="Picture 2" descr="The image depicts a black background with a vibrant, circular pattern featuring a star surrounded by colorful, abstract shapes, and the text acknowledges the Traditional Owners and their connection to the land.&#10;&#10;AI-generated content may be incorrect.">
          <a:extLst>
            <a:ext uri="{FF2B5EF4-FFF2-40B4-BE49-F238E27FC236}">
              <a16:creationId xmlns:a16="http://schemas.microsoft.com/office/drawing/2014/main" id="{A3F58CA4-6039-C5A8-05E8-46B4B01344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99998" cy="10800000"/>
        </a:xfrm>
        <a:prstGeom prst="rect">
          <a:avLst/>
        </a:prstGeom>
      </xdr:spPr>
    </xdr:pic>
    <xdr:clientData/>
  </xdr:twoCellAnchor>
  <xdr:twoCellAnchor>
    <xdr:from>
      <xdr:col>1</xdr:col>
      <xdr:colOff>120013</xdr:colOff>
      <xdr:row>9</xdr:row>
      <xdr:rowOff>11446</xdr:rowOff>
    </xdr:from>
    <xdr:to>
      <xdr:col>9</xdr:col>
      <xdr:colOff>290647</xdr:colOff>
      <xdr:row>15</xdr:row>
      <xdr:rowOff>128446</xdr:rowOff>
    </xdr:to>
    <xdr:sp macro="" textlink="">
      <xdr:nvSpPr>
        <xdr:cNvPr id="5" name="Rectangle 7">
          <a:hlinkClick xmlns:r="http://schemas.openxmlformats.org/officeDocument/2006/relationships" r:id="rId2"/>
          <a:extLst>
            <a:ext uri="{FF2B5EF4-FFF2-40B4-BE49-F238E27FC236}">
              <a16:creationId xmlns:a16="http://schemas.microsoft.com/office/drawing/2014/main" id="{92FF6351-60BF-4D4D-BA58-220AF281F3D8}"/>
            </a:ext>
          </a:extLst>
        </xdr:cNvPr>
        <xdr:cNvSpPr/>
      </xdr:nvSpPr>
      <xdr:spPr>
        <a:xfrm>
          <a:off x="725131" y="1725946"/>
          <a:ext cx="5011575" cy="1260000"/>
        </a:xfrm>
        <a:prstGeom prst="rect">
          <a:avLst/>
        </a:prstGeom>
        <a:solidFill>
          <a:srgbClr val="D9F6F7"/>
        </a:solidFill>
        <a:ln w="6350">
          <a:solidFill>
            <a:srgbClr val="D9DEE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AU" sz="2800" kern="1200">
              <a:solidFill>
                <a:srgbClr val="0D82A1"/>
              </a:solidFill>
              <a:latin typeface="Tahoma" panose="020B0604030504040204" pitchFamily="34" charset="0"/>
              <a:ea typeface="Tahoma" panose="020B0604030504040204" pitchFamily="34" charset="0"/>
              <a:cs typeface="Tahoma" panose="020B0604030504040204" pitchFamily="34" charset="0"/>
            </a:rPr>
            <a:t>Environment</a:t>
          </a:r>
        </a:p>
      </xdr:txBody>
    </xdr:sp>
    <xdr:clientData/>
  </xdr:twoCellAnchor>
  <xdr:twoCellAnchor>
    <xdr:from>
      <xdr:col>1</xdr:col>
      <xdr:colOff>114299</xdr:colOff>
      <xdr:row>17</xdr:row>
      <xdr:rowOff>84099</xdr:rowOff>
    </xdr:from>
    <xdr:to>
      <xdr:col>9</xdr:col>
      <xdr:colOff>284933</xdr:colOff>
      <xdr:row>24</xdr:row>
      <xdr:rowOff>10599</xdr:rowOff>
    </xdr:to>
    <xdr:sp macro="" textlink="">
      <xdr:nvSpPr>
        <xdr:cNvPr id="6" name="Rectangle 4">
          <a:hlinkClick xmlns:r="http://schemas.openxmlformats.org/officeDocument/2006/relationships" r:id="rId3"/>
          <a:extLst>
            <a:ext uri="{FF2B5EF4-FFF2-40B4-BE49-F238E27FC236}">
              <a16:creationId xmlns:a16="http://schemas.microsoft.com/office/drawing/2014/main" id="{445EB426-BBA7-4982-8DA4-C867A9E1F9AF}"/>
            </a:ext>
          </a:extLst>
        </xdr:cNvPr>
        <xdr:cNvSpPr/>
      </xdr:nvSpPr>
      <xdr:spPr>
        <a:xfrm>
          <a:off x="719417" y="3322599"/>
          <a:ext cx="5011575" cy="1260000"/>
        </a:xfrm>
        <a:prstGeom prst="rect">
          <a:avLst/>
        </a:prstGeom>
        <a:solidFill>
          <a:srgbClr val="D9F6F7"/>
        </a:solidFill>
        <a:ln w="6350">
          <a:solidFill>
            <a:srgbClr val="D9DEE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AU" sz="2800" b="0" kern="1200">
              <a:solidFill>
                <a:srgbClr val="0D82A1"/>
              </a:solidFill>
              <a:latin typeface="Tahoma" panose="020B0604030504040204" pitchFamily="34" charset="0"/>
              <a:ea typeface="Tahoma" panose="020B0604030504040204" pitchFamily="34" charset="0"/>
              <a:cs typeface="Tahoma" panose="020B0604030504040204" pitchFamily="34" charset="0"/>
            </a:rPr>
            <a:t>People</a:t>
          </a:r>
        </a:p>
      </xdr:txBody>
    </xdr:sp>
    <xdr:clientData/>
  </xdr:twoCellAnchor>
  <xdr:twoCellAnchor>
    <xdr:from>
      <xdr:col>1</xdr:col>
      <xdr:colOff>116297</xdr:colOff>
      <xdr:row>26</xdr:row>
      <xdr:rowOff>43937</xdr:rowOff>
    </xdr:from>
    <xdr:to>
      <xdr:col>9</xdr:col>
      <xdr:colOff>286931</xdr:colOff>
      <xdr:row>32</xdr:row>
      <xdr:rowOff>160937</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9B9FA4BC-C08B-480E-B20D-C4E443D9E8CF}"/>
            </a:ext>
          </a:extLst>
        </xdr:cNvPr>
        <xdr:cNvSpPr/>
      </xdr:nvSpPr>
      <xdr:spPr>
        <a:xfrm>
          <a:off x="721415" y="4996937"/>
          <a:ext cx="5011575" cy="1260000"/>
        </a:xfrm>
        <a:prstGeom prst="rect">
          <a:avLst/>
        </a:prstGeom>
        <a:solidFill>
          <a:srgbClr val="D9F6F7"/>
        </a:solidFill>
        <a:ln w="6350">
          <a:solidFill>
            <a:srgbClr val="D9DEE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AU" sz="2800" kern="1200">
              <a:solidFill>
                <a:srgbClr val="0D82A1"/>
              </a:solidFill>
              <a:latin typeface="Tahoma" panose="020B0604030504040204" pitchFamily="34" charset="0"/>
              <a:ea typeface="Tahoma" panose="020B0604030504040204" pitchFamily="34" charset="0"/>
              <a:cs typeface="Tahoma" panose="020B0604030504040204" pitchFamily="34" charset="0"/>
            </a:rPr>
            <a:t>Safety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29</xdr:col>
      <xdr:colOff>579104</xdr:colOff>
      <xdr:row>59</xdr:row>
      <xdr:rowOff>28812</xdr:rowOff>
    </xdr:to>
    <xdr:pic>
      <xdr:nvPicPr>
        <xdr:cNvPr id="5" name="Picture 4">
          <a:extLst>
            <a:ext uri="{FF2B5EF4-FFF2-40B4-BE49-F238E27FC236}">
              <a16:creationId xmlns:a16="http://schemas.microsoft.com/office/drawing/2014/main" id="{F76E4AF8-4640-6FC5-3E42-CFD100965C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0" y="0"/>
          <a:ext cx="19224292" cy="108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29</xdr:col>
      <xdr:colOff>523354</xdr:colOff>
      <xdr:row>59</xdr:row>
      <xdr:rowOff>95714</xdr:rowOff>
    </xdr:to>
    <xdr:pic>
      <xdr:nvPicPr>
        <xdr:cNvPr id="3" name="Picture 2" descr="The image depicts a professional setting, possibly an office or boardroom, with a focus on diversity and inclusivity statistics for IMH employees, including gender, age, geography, tenure, and turnover.&#10;&#10;AI-generated content may be incorrect.">
          <a:extLst>
            <a:ext uri="{FF2B5EF4-FFF2-40B4-BE49-F238E27FC236}">
              <a16:creationId xmlns:a16="http://schemas.microsoft.com/office/drawing/2014/main" id="{88ADECF8-CD8E-B122-5916-D9C74C62ED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01425" cy="1080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29</xdr:col>
      <xdr:colOff>602275</xdr:colOff>
      <xdr:row>58</xdr:row>
      <xdr:rowOff>119300</xdr:rowOff>
    </xdr:to>
    <xdr:pic>
      <xdr:nvPicPr>
        <xdr:cNvPr id="3" name="Picture 2" descr="The image depicts a construction site with workers and equipment, showcasing various building projects, while emphasizing safety metrics such as injury frequency rates.&#10;&#10;AI-generated content may be incorrect.">
          <a:extLst>
            <a:ext uri="{FF2B5EF4-FFF2-40B4-BE49-F238E27FC236}">
              <a16:creationId xmlns:a16="http://schemas.microsoft.com/office/drawing/2014/main" id="{408E54FF-1911-A679-7153-91626B4A7E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01425" cy="10800000"/>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7">
  <rv s="0">
    <v>0</v>
    <v>5</v>
  </rv>
  <rv s="0">
    <v>1</v>
    <v>5</v>
  </rv>
  <rv s="0">
    <v>2</v>
    <v>5</v>
  </rv>
  <rv s="0">
    <v>3</v>
    <v>5</v>
  </rv>
  <rv s="0">
    <v>4</v>
    <v>5</v>
  </rv>
  <rv s="0">
    <v>5</v>
    <v>5</v>
  </rv>
  <rv s="0">
    <v>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31"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52E10A3-3049-4706-9C03-0B144994B4FB}">
  <we:reference id="WA200010725" version="1.0.0.1" store="Omex" storeType="OMEX"/>
  <we:alternateReferences>
    <we:reference id="WA200010725" version="1.0.0.1" store="WA200010725" storeType="OMEX"/>
  </we:alternateReferences>
  <we:properties>
    <we:property name="claude.fileId" value="&quot;a6b4f36c-0368-47bb-8c82-2c3ea66c9913&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6B38-FAE2-4F7E-9D2C-67094B58647C}">
  <sheetPr>
    <tabColor rgb="FF00354F"/>
  </sheetPr>
  <dimension ref="A1"/>
  <sheetViews>
    <sheetView tabSelected="1" topLeftCell="A10" zoomScaleNormal="100" workbookViewId="0">
      <selection activeCell="K62" sqref="K62"/>
    </sheetView>
  </sheetViews>
  <sheetFormatPr defaultColWidth="9.140625" defaultRowHeight="15"/>
  <cols>
    <col min="1" max="16384" width="9.140625" style="12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84F5-F694-4053-B8EB-82754B90D407}">
  <sheetPr>
    <tabColor rgb="FF00354F"/>
  </sheetPr>
  <dimension ref="A1"/>
  <sheetViews>
    <sheetView zoomScaleNormal="100" workbookViewId="0">
      <selection activeCell="K62" sqref="K62"/>
    </sheetView>
  </sheetViews>
  <sheetFormatPr defaultColWidth="9.140625" defaultRowHeight="15"/>
  <cols>
    <col min="1" max="16384" width="9.140625" style="123"/>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B0D26-99E5-4886-965C-E64DF7BC2434}">
  <sheetPr>
    <tabColor rgb="FF00C2CC"/>
  </sheetPr>
  <dimension ref="A1"/>
  <sheetViews>
    <sheetView zoomScaleNormal="100" workbookViewId="0">
      <selection activeCell="K62" sqref="K62"/>
    </sheetView>
  </sheetViews>
  <sheetFormatPr defaultColWidth="9.140625" defaultRowHeight="15"/>
  <cols>
    <col min="1" max="16384" width="9.140625" style="123"/>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CE50-010D-40AC-85E4-967AC55E51E0}">
  <sheetPr>
    <tabColor rgb="FF00C2CC"/>
    <pageSetUpPr fitToPage="1"/>
  </sheetPr>
  <dimension ref="A1:I27"/>
  <sheetViews>
    <sheetView showGridLines="0" zoomScaleNormal="100" workbookViewId="0">
      <pane xSplit="1" topLeftCell="B1" activePane="topRight" state="frozen"/>
      <selection activeCell="K62" sqref="K62"/>
      <selection pane="topRight" activeCell="K62" sqref="K62"/>
    </sheetView>
  </sheetViews>
  <sheetFormatPr defaultColWidth="8.7109375" defaultRowHeight="11.25"/>
  <cols>
    <col min="1" max="1" width="24.42578125" style="116" customWidth="1"/>
    <col min="2" max="2" width="40.85546875" style="116" customWidth="1"/>
    <col min="3" max="4" width="17.140625" style="116" customWidth="1"/>
    <col min="5" max="6" width="34.42578125" style="116" customWidth="1"/>
    <col min="7" max="7" width="34.42578125" style="116" hidden="1" customWidth="1"/>
    <col min="8" max="8" width="59.7109375" style="116" customWidth="1"/>
    <col min="9" max="9" width="34.42578125" style="116" customWidth="1"/>
    <col min="10" max="16384" width="8.7109375" style="116"/>
  </cols>
  <sheetData>
    <row r="1" spans="1:9">
      <c r="A1" s="218" t="s">
        <v>0</v>
      </c>
      <c r="B1" s="218"/>
      <c r="C1" s="218"/>
      <c r="D1" s="218"/>
      <c r="E1" s="218"/>
      <c r="F1" s="218"/>
      <c r="G1" s="27"/>
      <c r="H1" s="27"/>
      <c r="I1" s="27"/>
    </row>
    <row r="2" spans="1:9">
      <c r="A2" s="218"/>
      <c r="B2" s="218"/>
      <c r="C2" s="218"/>
      <c r="D2" s="218"/>
      <c r="E2" s="218"/>
      <c r="F2" s="218"/>
      <c r="G2" s="27"/>
      <c r="H2" s="27"/>
      <c r="I2" s="27"/>
    </row>
    <row r="3" spans="1:9" ht="12.75">
      <c r="A3" s="223" t="s">
        <v>1</v>
      </c>
      <c r="B3" s="223"/>
      <c r="C3" s="223"/>
      <c r="D3" s="223"/>
      <c r="E3" s="223"/>
      <c r="F3" s="223"/>
      <c r="G3" s="223"/>
      <c r="H3" s="223"/>
      <c r="I3" s="223"/>
    </row>
    <row r="4" spans="1:9">
      <c r="A4" s="219"/>
      <c r="B4" s="219"/>
      <c r="C4" s="219"/>
      <c r="D4" s="219"/>
      <c r="E4" s="219"/>
      <c r="F4" s="219"/>
      <c r="G4" s="27"/>
      <c r="H4" s="27"/>
      <c r="I4" s="27"/>
    </row>
    <row r="5" spans="1:9">
      <c r="A5" s="128"/>
      <c r="B5" s="128"/>
      <c r="C5" s="128"/>
      <c r="D5" s="128"/>
      <c r="E5" s="128"/>
      <c r="F5" s="128"/>
      <c r="G5" s="27"/>
      <c r="H5" s="27"/>
      <c r="I5" s="27"/>
    </row>
    <row r="6" spans="1:9">
      <c r="A6" s="27" t="s">
        <v>2</v>
      </c>
      <c r="B6" s="27"/>
      <c r="C6" s="27"/>
      <c r="D6" s="27"/>
      <c r="E6" s="27"/>
      <c r="F6" s="27"/>
      <c r="G6" s="27"/>
      <c r="H6" s="27"/>
      <c r="I6" s="27"/>
    </row>
    <row r="7" spans="1:9" ht="15">
      <c r="A7" s="130" t="s">
        <v>3</v>
      </c>
      <c r="B7" s="27"/>
      <c r="C7" s="27"/>
      <c r="D7" s="27"/>
      <c r="E7" s="27"/>
      <c r="F7" s="27"/>
      <c r="G7" s="27"/>
      <c r="H7" s="27"/>
      <c r="I7" s="27"/>
    </row>
    <row r="8" spans="1:9" ht="22.5">
      <c r="A8" s="131" t="s">
        <v>4</v>
      </c>
      <c r="B8" s="131" t="s">
        <v>5</v>
      </c>
      <c r="C8" s="131" t="s">
        <v>6</v>
      </c>
      <c r="D8" s="131" t="s">
        <v>7</v>
      </c>
      <c r="E8" s="131" t="s">
        <v>8</v>
      </c>
      <c r="F8" s="131" t="s">
        <v>9</v>
      </c>
      <c r="G8" s="131" t="s">
        <v>10</v>
      </c>
      <c r="H8" s="131" t="s">
        <v>11</v>
      </c>
      <c r="I8" s="131" t="s">
        <v>12</v>
      </c>
    </row>
    <row r="9" spans="1:9" ht="94.5">
      <c r="A9" s="220" t="s">
        <v>13</v>
      </c>
      <c r="B9" s="132" t="s">
        <v>14</v>
      </c>
      <c r="C9" s="132" t="s">
        <v>15</v>
      </c>
      <c r="D9" s="125" t="s">
        <v>16</v>
      </c>
      <c r="E9" s="132" t="s">
        <v>17</v>
      </c>
      <c r="F9" s="132" t="s">
        <v>18</v>
      </c>
      <c r="G9" s="132" t="s">
        <v>19</v>
      </c>
      <c r="H9" s="132" t="s">
        <v>20</v>
      </c>
      <c r="I9" s="125" t="s">
        <v>16</v>
      </c>
    </row>
    <row r="10" spans="1:9" ht="52.5">
      <c r="A10" s="221"/>
      <c r="B10" s="132" t="s">
        <v>21</v>
      </c>
      <c r="C10" s="132" t="s">
        <v>22</v>
      </c>
      <c r="D10" s="125" t="s">
        <v>16</v>
      </c>
      <c r="E10" s="132" t="s">
        <v>23</v>
      </c>
      <c r="F10" s="132" t="s">
        <v>24</v>
      </c>
      <c r="G10" s="132" t="s">
        <v>25</v>
      </c>
      <c r="H10" s="132" t="s">
        <v>26</v>
      </c>
      <c r="I10" s="125" t="s">
        <v>16</v>
      </c>
    </row>
    <row r="11" spans="1:9" ht="31.5">
      <c r="A11" s="221"/>
      <c r="B11" s="132" t="s">
        <v>27</v>
      </c>
      <c r="C11" s="132" t="s">
        <v>22</v>
      </c>
      <c r="D11" s="125" t="s">
        <v>16</v>
      </c>
      <c r="E11" s="132" t="s">
        <v>23</v>
      </c>
      <c r="F11" s="132" t="s">
        <v>18</v>
      </c>
      <c r="G11" s="132" t="s">
        <v>18</v>
      </c>
      <c r="H11" s="132" t="s">
        <v>26</v>
      </c>
      <c r="I11" s="125" t="s">
        <v>16</v>
      </c>
    </row>
    <row r="12" spans="1:9" ht="73.5">
      <c r="A12" s="222"/>
      <c r="B12" s="132" t="s">
        <v>28</v>
      </c>
      <c r="C12" s="132" t="s">
        <v>22</v>
      </c>
      <c r="D12" s="125" t="s">
        <v>16</v>
      </c>
      <c r="E12" s="132" t="s">
        <v>23</v>
      </c>
      <c r="F12" s="132" t="s">
        <v>29</v>
      </c>
      <c r="G12" s="132" t="s">
        <v>30</v>
      </c>
      <c r="H12" s="132" t="s">
        <v>26</v>
      </c>
      <c r="I12" s="125" t="s">
        <v>16</v>
      </c>
    </row>
    <row r="13" spans="1:9" ht="94.5">
      <c r="A13" s="132" t="s">
        <v>31</v>
      </c>
      <c r="B13" s="132" t="s">
        <v>32</v>
      </c>
      <c r="C13" s="132" t="s">
        <v>33</v>
      </c>
      <c r="D13" s="125" t="s">
        <v>16</v>
      </c>
      <c r="E13" s="132" t="s">
        <v>17</v>
      </c>
      <c r="F13" s="132" t="s">
        <v>18</v>
      </c>
      <c r="G13" s="132" t="s">
        <v>19</v>
      </c>
      <c r="H13" s="132" t="s">
        <v>34</v>
      </c>
      <c r="I13" s="125" t="s">
        <v>16</v>
      </c>
    </row>
    <row r="14" spans="1:9" ht="73.5">
      <c r="A14" s="132" t="s">
        <v>35</v>
      </c>
      <c r="B14" s="132" t="s">
        <v>36</v>
      </c>
      <c r="C14" s="132" t="s">
        <v>33</v>
      </c>
      <c r="D14" s="125" t="s">
        <v>16</v>
      </c>
      <c r="E14" s="132" t="s">
        <v>17</v>
      </c>
      <c r="F14" s="132" t="s">
        <v>37</v>
      </c>
      <c r="G14" s="132" t="s">
        <v>38</v>
      </c>
      <c r="H14" s="132" t="s">
        <v>26</v>
      </c>
      <c r="I14" s="125" t="s">
        <v>16</v>
      </c>
    </row>
    <row r="15" spans="1:9" ht="73.5">
      <c r="A15" s="132" t="s">
        <v>39</v>
      </c>
      <c r="B15" s="132" t="s">
        <v>40</v>
      </c>
      <c r="C15" s="132"/>
      <c r="D15" s="125" t="s">
        <v>16</v>
      </c>
      <c r="E15" s="132" t="s">
        <v>41</v>
      </c>
      <c r="F15" s="132" t="s">
        <v>37</v>
      </c>
      <c r="G15" s="132" t="s">
        <v>42</v>
      </c>
      <c r="H15" s="132" t="s">
        <v>26</v>
      </c>
      <c r="I15" s="125" t="s">
        <v>16</v>
      </c>
    </row>
    <row r="16" spans="1:9" ht="52.5">
      <c r="A16" s="220" t="s">
        <v>43</v>
      </c>
      <c r="B16" s="132" t="s">
        <v>31</v>
      </c>
      <c r="C16" s="132" t="s">
        <v>44</v>
      </c>
      <c r="D16" s="125" t="s">
        <v>16</v>
      </c>
      <c r="E16" s="132" t="s">
        <v>17</v>
      </c>
      <c r="F16" s="132"/>
      <c r="G16" s="132" t="s">
        <v>45</v>
      </c>
      <c r="H16" s="132"/>
      <c r="I16" s="125" t="s">
        <v>16</v>
      </c>
    </row>
    <row r="17" spans="1:9" ht="52.5">
      <c r="A17" s="221"/>
      <c r="B17" s="132" t="s">
        <v>14</v>
      </c>
      <c r="C17" s="132" t="s">
        <v>46</v>
      </c>
      <c r="D17" s="125" t="s">
        <v>16</v>
      </c>
      <c r="E17" s="132" t="s">
        <v>17</v>
      </c>
      <c r="F17" s="132"/>
      <c r="G17" s="132" t="s">
        <v>47</v>
      </c>
      <c r="H17" s="132"/>
      <c r="I17" s="125" t="s">
        <v>16</v>
      </c>
    </row>
    <row r="18" spans="1:9" ht="52.5">
      <c r="A18" s="221"/>
      <c r="B18" s="132" t="s">
        <v>35</v>
      </c>
      <c r="C18" s="132" t="s">
        <v>48</v>
      </c>
      <c r="D18" s="125" t="s">
        <v>16</v>
      </c>
      <c r="E18" s="132" t="s">
        <v>49</v>
      </c>
      <c r="F18" s="132"/>
      <c r="G18" s="132" t="s">
        <v>50</v>
      </c>
      <c r="H18" s="132"/>
      <c r="I18" s="125" t="s">
        <v>16</v>
      </c>
    </row>
    <row r="19" spans="1:9" ht="52.5">
      <c r="A19" s="222"/>
      <c r="B19" s="132" t="s">
        <v>39</v>
      </c>
      <c r="C19" s="132" t="s">
        <v>48</v>
      </c>
      <c r="D19" s="125" t="s">
        <v>16</v>
      </c>
      <c r="E19" s="132" t="s">
        <v>49</v>
      </c>
      <c r="F19" s="132"/>
      <c r="G19" s="132" t="s">
        <v>51</v>
      </c>
      <c r="H19" s="132"/>
      <c r="I19" s="125" t="s">
        <v>16</v>
      </c>
    </row>
    <row r="20" spans="1:9" ht="94.5">
      <c r="A20" s="133" t="s">
        <v>52</v>
      </c>
      <c r="B20" s="133" t="s">
        <v>53</v>
      </c>
      <c r="C20" s="133" t="s">
        <v>54</v>
      </c>
      <c r="D20" s="126" t="s">
        <v>16</v>
      </c>
      <c r="E20" s="133" t="s">
        <v>55</v>
      </c>
      <c r="F20" s="133" t="s">
        <v>18</v>
      </c>
      <c r="G20" s="133" t="s">
        <v>56</v>
      </c>
      <c r="H20" s="133" t="s">
        <v>20</v>
      </c>
      <c r="I20" s="126" t="s">
        <v>16</v>
      </c>
    </row>
    <row r="21" spans="1:9" ht="94.5">
      <c r="A21" s="132" t="s">
        <v>57</v>
      </c>
      <c r="B21" s="132" t="s">
        <v>58</v>
      </c>
      <c r="C21" s="132" t="s">
        <v>59</v>
      </c>
      <c r="D21" s="125" t="s">
        <v>16</v>
      </c>
      <c r="E21" s="132" t="s">
        <v>60</v>
      </c>
      <c r="F21" s="132" t="s">
        <v>37</v>
      </c>
      <c r="G21" s="132" t="s">
        <v>61</v>
      </c>
      <c r="H21" s="132" t="s">
        <v>20</v>
      </c>
      <c r="I21" s="125" t="s">
        <v>16</v>
      </c>
    </row>
    <row r="22" spans="1:9" ht="168">
      <c r="A22" s="132" t="s">
        <v>62</v>
      </c>
      <c r="B22" s="132" t="s">
        <v>63</v>
      </c>
      <c r="C22" s="132" t="s">
        <v>64</v>
      </c>
      <c r="D22" s="125" t="s">
        <v>16</v>
      </c>
      <c r="E22" s="132"/>
      <c r="F22" s="132" t="s">
        <v>65</v>
      </c>
      <c r="G22" s="132" t="s">
        <v>66</v>
      </c>
      <c r="H22" s="132"/>
      <c r="I22" s="125" t="s">
        <v>16</v>
      </c>
    </row>
    <row r="23" spans="1:9" ht="73.5">
      <c r="A23" s="132" t="s">
        <v>67</v>
      </c>
      <c r="B23" s="132" t="s">
        <v>68</v>
      </c>
      <c r="C23" s="132" t="s">
        <v>69</v>
      </c>
      <c r="D23" s="125" t="s">
        <v>16</v>
      </c>
      <c r="E23" s="132" t="s">
        <v>70</v>
      </c>
      <c r="F23" s="132"/>
      <c r="G23" s="132" t="s">
        <v>71</v>
      </c>
      <c r="H23" s="132"/>
      <c r="I23" s="125" t="s">
        <v>16</v>
      </c>
    </row>
    <row r="24" spans="1:9" ht="63">
      <c r="A24" s="132" t="s">
        <v>72</v>
      </c>
      <c r="B24" s="132" t="s">
        <v>73</v>
      </c>
      <c r="C24" s="132"/>
      <c r="D24" s="125" t="s">
        <v>16</v>
      </c>
      <c r="E24" s="132" t="s">
        <v>74</v>
      </c>
      <c r="F24" s="132"/>
      <c r="G24" s="132" t="s">
        <v>75</v>
      </c>
      <c r="H24" s="132"/>
      <c r="I24" s="125" t="s">
        <v>76</v>
      </c>
    </row>
    <row r="26" spans="1:9" ht="15">
      <c r="A26" s="111"/>
      <c r="B26"/>
      <c r="C26" s="27"/>
      <c r="D26" s="27"/>
      <c r="E26" s="27"/>
      <c r="F26" s="27"/>
      <c r="G26" s="27"/>
      <c r="H26" s="27"/>
      <c r="I26" s="27"/>
    </row>
    <row r="27" spans="1:9" ht="15">
      <c r="A27" s="21"/>
      <c r="B27"/>
      <c r="C27" s="27"/>
      <c r="D27" s="27"/>
      <c r="E27" s="27"/>
      <c r="F27" s="27"/>
      <c r="G27" s="27"/>
      <c r="H27" s="27"/>
      <c r="I27" s="27"/>
    </row>
  </sheetData>
  <mergeCells count="5">
    <mergeCell ref="A1:F2"/>
    <mergeCell ref="A4:F4"/>
    <mergeCell ref="A9:A12"/>
    <mergeCell ref="A3:I3"/>
    <mergeCell ref="A16:A19"/>
  </mergeCells>
  <pageMargins left="0.7" right="0.7" top="0.75" bottom="0.75" header="0.3" footer="0.3"/>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C1091-0798-498A-A467-82EA96D9A0BC}">
  <sheetPr>
    <tabColor rgb="FF00C2CC"/>
  </sheetPr>
  <dimension ref="A1:N55"/>
  <sheetViews>
    <sheetView showGridLines="0" zoomScaleNormal="100" workbookViewId="0">
      <selection activeCell="K62" sqref="K62"/>
    </sheetView>
  </sheetViews>
  <sheetFormatPr defaultRowHeight="15"/>
  <cols>
    <col min="1" max="1" width="39" style="114" customWidth="1"/>
    <col min="2" max="4" width="11.5703125" style="114" customWidth="1"/>
    <col min="5" max="6" width="16.42578125" style="114" customWidth="1"/>
    <col min="7" max="7" width="16.42578125" style="27" customWidth="1"/>
  </cols>
  <sheetData>
    <row r="1" spans="1:13">
      <c r="A1" s="224" t="s">
        <v>77</v>
      </c>
      <c r="B1" s="224"/>
      <c r="C1" s="224"/>
      <c r="D1" s="21"/>
      <c r="E1" s="21"/>
      <c r="F1" s="21"/>
      <c r="G1" s="44"/>
      <c r="H1" s="21"/>
      <c r="I1" s="21"/>
      <c r="J1" s="21"/>
      <c r="K1" s="21"/>
      <c r="L1" s="21"/>
      <c r="M1" s="21"/>
    </row>
    <row r="2" spans="1:13" ht="42.6" customHeight="1">
      <c r="A2" s="223" t="s">
        <v>78</v>
      </c>
      <c r="B2" s="223"/>
      <c r="C2" s="223"/>
      <c r="D2" s="223"/>
      <c r="E2" s="223"/>
      <c r="F2" s="223"/>
      <c r="G2" s="223"/>
      <c r="H2" s="25"/>
      <c r="I2" s="25"/>
      <c r="J2" s="25"/>
      <c r="K2" s="25"/>
      <c r="L2" s="25"/>
      <c r="M2" s="25"/>
    </row>
    <row r="3" spans="1:13">
      <c r="A3" s="138"/>
      <c r="B3" s="138"/>
      <c r="C3" s="138"/>
      <c r="D3" s="138"/>
      <c r="E3" s="138"/>
      <c r="F3" s="138"/>
      <c r="G3" s="208"/>
      <c r="H3" s="25"/>
      <c r="I3" s="25"/>
      <c r="J3" s="25"/>
      <c r="K3" s="25"/>
      <c r="L3" s="25"/>
      <c r="M3" s="25"/>
    </row>
    <row r="4" spans="1:13">
      <c r="A4" s="228" t="s">
        <v>79</v>
      </c>
      <c r="B4" s="228"/>
      <c r="C4" s="228"/>
      <c r="D4" s="228"/>
      <c r="E4" s="228"/>
      <c r="F4" s="228"/>
      <c r="G4" s="208"/>
      <c r="H4" s="25"/>
      <c r="I4" s="25"/>
      <c r="J4" s="25"/>
      <c r="K4" s="25"/>
      <c r="L4" s="25"/>
      <c r="M4" s="25"/>
    </row>
    <row r="5" spans="1:13">
      <c r="A5" s="229" t="s">
        <v>80</v>
      </c>
      <c r="B5" s="229"/>
      <c r="C5" s="229"/>
      <c r="D5" s="229"/>
      <c r="E5" s="229"/>
      <c r="F5" s="229"/>
      <c r="G5" s="208"/>
      <c r="H5" s="25"/>
      <c r="I5" s="25"/>
      <c r="J5" s="25"/>
      <c r="K5" s="25"/>
      <c r="L5" s="25"/>
      <c r="M5" s="25"/>
    </row>
    <row r="6" spans="1:13">
      <c r="A6" s="138"/>
      <c r="B6" s="138"/>
      <c r="C6" s="138"/>
      <c r="D6" s="138"/>
      <c r="E6" s="138"/>
      <c r="F6" s="138"/>
      <c r="G6" s="208"/>
      <c r="H6" s="25"/>
      <c r="I6" s="25"/>
      <c r="J6" s="25"/>
      <c r="K6" s="25"/>
      <c r="L6" s="25"/>
      <c r="M6" s="25"/>
    </row>
    <row r="7" spans="1:13">
      <c r="A7" s="227" t="s">
        <v>81</v>
      </c>
      <c r="B7" s="227"/>
      <c r="C7" s="227"/>
      <c r="D7" s="227"/>
      <c r="E7" s="150" t="s">
        <v>82</v>
      </c>
      <c r="F7" s="150" t="s">
        <v>83</v>
      </c>
      <c r="G7" s="36"/>
    </row>
    <row r="8" spans="1:13" ht="22.5">
      <c r="A8" s="227"/>
      <c r="B8" s="227"/>
      <c r="C8" s="227"/>
      <c r="D8" s="227"/>
      <c r="E8" s="151" t="s">
        <v>84</v>
      </c>
      <c r="F8" s="151" t="s">
        <v>84</v>
      </c>
      <c r="G8" s="36" t="s">
        <v>85</v>
      </c>
    </row>
    <row r="9" spans="1:13">
      <c r="A9" s="230" t="s">
        <v>86</v>
      </c>
      <c r="B9" s="231"/>
      <c r="C9" s="231"/>
      <c r="D9" s="232"/>
      <c r="E9" s="153">
        <v>516162.38999999996</v>
      </c>
      <c r="F9" s="154">
        <v>715218.49</v>
      </c>
      <c r="G9" s="36"/>
    </row>
    <row r="10" spans="1:13">
      <c r="A10" s="230" t="s">
        <v>87</v>
      </c>
      <c r="B10" s="231"/>
      <c r="C10" s="231"/>
      <c r="D10" s="232"/>
      <c r="E10" s="153">
        <v>482569.39</v>
      </c>
      <c r="F10" s="154">
        <v>482571.09</v>
      </c>
      <c r="G10" s="36"/>
    </row>
    <row r="11" spans="1:13">
      <c r="A11" s="230" t="s">
        <v>88</v>
      </c>
      <c r="B11" s="231"/>
      <c r="C11" s="231"/>
      <c r="D11" s="232"/>
      <c r="E11" s="153">
        <v>186694.30000000002</v>
      </c>
      <c r="F11" s="154">
        <v>186728.30000000002</v>
      </c>
      <c r="G11" s="36"/>
    </row>
    <row r="12" spans="1:13">
      <c r="A12" s="18"/>
      <c r="B12" s="19"/>
      <c r="C12" s="134"/>
      <c r="D12" s="19"/>
      <c r="E12" s="19"/>
      <c r="F12" s="19"/>
    </row>
    <row r="13" spans="1:13" ht="14.45" customHeight="1">
      <c r="A13" s="225" t="s">
        <v>89</v>
      </c>
      <c r="B13" s="226" t="s">
        <v>90</v>
      </c>
      <c r="C13" s="226" t="s">
        <v>91</v>
      </c>
      <c r="D13" s="226" t="s">
        <v>92</v>
      </c>
      <c r="E13" s="150" t="s">
        <v>82</v>
      </c>
      <c r="F13" s="150" t="s">
        <v>83</v>
      </c>
      <c r="G13" s="36"/>
    </row>
    <row r="14" spans="1:13" ht="22.5">
      <c r="A14" s="225"/>
      <c r="B14" s="226"/>
      <c r="C14" s="226"/>
      <c r="D14" s="226"/>
      <c r="E14" s="151" t="s">
        <v>84</v>
      </c>
      <c r="F14" s="151" t="s">
        <v>84</v>
      </c>
      <c r="G14" s="36"/>
    </row>
    <row r="15" spans="1:13" hidden="1">
      <c r="A15" s="146" t="s">
        <v>93</v>
      </c>
      <c r="B15" s="156"/>
      <c r="C15" s="157"/>
      <c r="D15" s="157"/>
      <c r="E15" s="158"/>
      <c r="F15" s="158"/>
      <c r="G15" s="36"/>
    </row>
    <row r="16" spans="1:13">
      <c r="A16" s="148" t="s">
        <v>94</v>
      </c>
      <c r="B16" s="156" t="s">
        <v>95</v>
      </c>
      <c r="C16" s="157">
        <v>1</v>
      </c>
      <c r="D16" s="157" t="s">
        <v>49</v>
      </c>
      <c r="E16" s="158">
        <v>29408.7</v>
      </c>
      <c r="F16" s="158">
        <v>29408.7</v>
      </c>
      <c r="G16" s="209"/>
      <c r="H16" s="16"/>
    </row>
    <row r="17" spans="1:8">
      <c r="A17" s="148" t="s">
        <v>96</v>
      </c>
      <c r="B17" s="156" t="s">
        <v>95</v>
      </c>
      <c r="C17" s="157" t="s">
        <v>49</v>
      </c>
      <c r="D17" s="157" t="s">
        <v>49</v>
      </c>
      <c r="E17" s="158">
        <v>38275.300000000003</v>
      </c>
      <c r="F17" s="158">
        <v>38275.300000000003</v>
      </c>
      <c r="G17" s="209"/>
      <c r="H17" s="16"/>
    </row>
    <row r="18" spans="1:8">
      <c r="A18" s="148" t="s">
        <v>97</v>
      </c>
      <c r="B18" s="156" t="s">
        <v>95</v>
      </c>
      <c r="C18" s="157" t="s">
        <v>49</v>
      </c>
      <c r="D18" s="157" t="s">
        <v>49</v>
      </c>
      <c r="E18" s="159" t="s">
        <v>49</v>
      </c>
      <c r="F18" s="159" t="s">
        <v>49</v>
      </c>
      <c r="G18" s="209" t="s">
        <v>98</v>
      </c>
      <c r="H18" s="16"/>
    </row>
    <row r="19" spans="1:8">
      <c r="A19" s="148" t="s">
        <v>99</v>
      </c>
      <c r="B19" s="156" t="s">
        <v>95</v>
      </c>
      <c r="C19" s="157" t="s">
        <v>49</v>
      </c>
      <c r="D19" s="157" t="s">
        <v>49</v>
      </c>
      <c r="E19" s="158">
        <v>28615.5</v>
      </c>
      <c r="F19" s="158">
        <v>28615.5</v>
      </c>
      <c r="G19" s="209" t="s">
        <v>100</v>
      </c>
      <c r="H19" s="16"/>
    </row>
    <row r="20" spans="1:8">
      <c r="A20" s="148" t="s">
        <v>101</v>
      </c>
      <c r="B20" s="156" t="s">
        <v>95</v>
      </c>
      <c r="C20" s="157">
        <v>0.5</v>
      </c>
      <c r="D20" s="157" t="s">
        <v>49</v>
      </c>
      <c r="E20" s="158">
        <v>64458.9</v>
      </c>
      <c r="F20" s="158">
        <v>64458.9</v>
      </c>
      <c r="G20" s="209"/>
      <c r="H20" s="16"/>
    </row>
    <row r="21" spans="1:8">
      <c r="A21" s="148" t="s">
        <v>102</v>
      </c>
      <c r="B21" s="156"/>
      <c r="C21" s="157"/>
      <c r="D21" s="157"/>
      <c r="E21" s="158"/>
      <c r="F21" s="158"/>
      <c r="G21" s="209" t="s">
        <v>103</v>
      </c>
      <c r="H21" s="16"/>
    </row>
    <row r="22" spans="1:8">
      <c r="A22" s="148" t="s">
        <v>104</v>
      </c>
      <c r="B22" s="156" t="s">
        <v>95</v>
      </c>
      <c r="C22" s="157">
        <v>0.5</v>
      </c>
      <c r="D22" s="157">
        <v>0.25</v>
      </c>
      <c r="E22" s="158">
        <v>42130.2</v>
      </c>
      <c r="F22" s="158">
        <v>42130.2</v>
      </c>
      <c r="G22" s="209"/>
      <c r="H22" s="16"/>
    </row>
    <row r="23" spans="1:8">
      <c r="A23" s="148" t="s">
        <v>105</v>
      </c>
      <c r="B23" s="156"/>
      <c r="C23" s="157"/>
      <c r="D23" s="157"/>
      <c r="E23" s="158"/>
      <c r="F23" s="158"/>
      <c r="G23" s="209" t="s">
        <v>103</v>
      </c>
      <c r="H23" s="16"/>
    </row>
    <row r="24" spans="1:8">
      <c r="A24" s="148" t="s">
        <v>106</v>
      </c>
      <c r="B24" s="156" t="s">
        <v>95</v>
      </c>
      <c r="C24" s="157" t="s">
        <v>49</v>
      </c>
      <c r="D24" s="157" t="s">
        <v>49</v>
      </c>
      <c r="E24" s="158">
        <v>32695.3</v>
      </c>
      <c r="F24" s="158">
        <v>32695.3</v>
      </c>
      <c r="G24" s="209"/>
      <c r="H24" s="16"/>
    </row>
    <row r="25" spans="1:8">
      <c r="A25" s="148" t="s">
        <v>107</v>
      </c>
      <c r="B25" s="156" t="s">
        <v>95</v>
      </c>
      <c r="C25" s="157" t="s">
        <v>49</v>
      </c>
      <c r="D25" s="157">
        <v>1</v>
      </c>
      <c r="E25" s="158">
        <v>21891.4</v>
      </c>
      <c r="F25" s="158">
        <v>21891.4</v>
      </c>
      <c r="G25" s="209"/>
      <c r="H25" s="16"/>
    </row>
    <row r="26" spans="1:8">
      <c r="A26" s="148" t="s">
        <v>108</v>
      </c>
      <c r="B26" s="156" t="s">
        <v>95</v>
      </c>
      <c r="C26" s="157" t="s">
        <v>49</v>
      </c>
      <c r="D26" s="157" t="s">
        <v>49</v>
      </c>
      <c r="E26" s="158">
        <v>24816</v>
      </c>
      <c r="F26" s="158">
        <v>24816</v>
      </c>
      <c r="G26" s="209"/>
      <c r="H26" s="16"/>
    </row>
    <row r="27" spans="1:8">
      <c r="A27" s="148" t="s">
        <v>109</v>
      </c>
      <c r="B27" s="156" t="s">
        <v>95</v>
      </c>
      <c r="C27" s="157">
        <v>1</v>
      </c>
      <c r="D27" s="157" t="s">
        <v>49</v>
      </c>
      <c r="E27" s="158">
        <v>38917.1</v>
      </c>
      <c r="F27" s="158">
        <v>38917.1</v>
      </c>
      <c r="G27" s="209"/>
      <c r="H27" s="16"/>
    </row>
    <row r="28" spans="1:8">
      <c r="A28" s="148" t="s">
        <v>110</v>
      </c>
      <c r="B28" s="156"/>
      <c r="C28" s="157">
        <v>1</v>
      </c>
      <c r="D28" s="157" t="s">
        <v>49</v>
      </c>
      <c r="E28" s="158">
        <v>23773</v>
      </c>
      <c r="F28" s="158">
        <v>23773</v>
      </c>
      <c r="G28" s="209" t="s">
        <v>111</v>
      </c>
      <c r="H28" s="16"/>
    </row>
    <row r="29" spans="1:8">
      <c r="A29" s="148" t="s">
        <v>112</v>
      </c>
      <c r="B29" s="156"/>
      <c r="C29" s="157">
        <v>0.5</v>
      </c>
      <c r="D29" s="157" t="s">
        <v>49</v>
      </c>
      <c r="E29" s="158">
        <v>64511.8</v>
      </c>
      <c r="F29" s="158">
        <v>64511.8</v>
      </c>
      <c r="G29" s="209" t="s">
        <v>111</v>
      </c>
      <c r="H29" s="16"/>
    </row>
    <row r="30" spans="1:8">
      <c r="A30" s="148" t="s">
        <v>113</v>
      </c>
      <c r="B30" s="156" t="s">
        <v>95</v>
      </c>
      <c r="C30" s="157" t="s">
        <v>49</v>
      </c>
      <c r="D30" s="157" t="s">
        <v>49</v>
      </c>
      <c r="E30" s="158">
        <v>48894.35</v>
      </c>
      <c r="F30" s="158">
        <v>48894.35</v>
      </c>
      <c r="G30" s="209"/>
      <c r="H30" s="16"/>
    </row>
    <row r="31" spans="1:8">
      <c r="A31" s="148" t="s">
        <v>114</v>
      </c>
      <c r="B31" s="156" t="s">
        <v>95</v>
      </c>
      <c r="C31" s="157">
        <v>1</v>
      </c>
      <c r="D31" s="157" t="s">
        <v>49</v>
      </c>
      <c r="E31" s="158">
        <v>24794</v>
      </c>
      <c r="F31" s="158">
        <v>24794</v>
      </c>
      <c r="G31" s="209"/>
      <c r="H31" s="16"/>
    </row>
    <row r="32" spans="1:8">
      <c r="A32" s="148" t="s">
        <v>115</v>
      </c>
      <c r="B32" s="156" t="s">
        <v>95</v>
      </c>
      <c r="C32" s="157" t="s">
        <v>49</v>
      </c>
      <c r="D32" s="157">
        <v>1</v>
      </c>
      <c r="E32" s="158">
        <v>26449.1</v>
      </c>
      <c r="F32" s="158">
        <v>26449.1</v>
      </c>
      <c r="G32" s="209"/>
      <c r="H32" s="16"/>
    </row>
    <row r="33" spans="1:14">
      <c r="A33" s="148" t="s">
        <v>116</v>
      </c>
      <c r="B33" s="156"/>
      <c r="C33" s="157"/>
      <c r="D33" s="157"/>
      <c r="E33" s="159" t="s">
        <v>49</v>
      </c>
      <c r="F33" s="158">
        <v>45519</v>
      </c>
      <c r="G33" s="209" t="s">
        <v>117</v>
      </c>
      <c r="H33" s="16"/>
    </row>
    <row r="34" spans="1:14">
      <c r="A34" s="148" t="s">
        <v>118</v>
      </c>
      <c r="B34" s="156" t="s">
        <v>95</v>
      </c>
      <c r="C34" s="157" t="s">
        <v>49</v>
      </c>
      <c r="D34" s="157">
        <v>0.5</v>
      </c>
      <c r="E34" s="158">
        <v>41098</v>
      </c>
      <c r="F34" s="158">
        <v>41098</v>
      </c>
      <c r="G34" s="209"/>
      <c r="H34" s="16"/>
    </row>
    <row r="35" spans="1:14">
      <c r="A35" s="148" t="s">
        <v>119</v>
      </c>
      <c r="B35" s="156" t="s">
        <v>95</v>
      </c>
      <c r="C35" s="157">
        <v>0.5</v>
      </c>
      <c r="D35" s="157" t="s">
        <v>49</v>
      </c>
      <c r="E35" s="158">
        <v>32217.9</v>
      </c>
      <c r="F35" s="158">
        <v>32217.9</v>
      </c>
      <c r="G35" s="209"/>
      <c r="H35" s="16"/>
    </row>
    <row r="36" spans="1:14">
      <c r="A36" s="148" t="s">
        <v>120</v>
      </c>
      <c r="B36" s="156" t="s">
        <v>95</v>
      </c>
      <c r="C36" s="157">
        <v>0.75</v>
      </c>
      <c r="D36" s="157" t="s">
        <v>49</v>
      </c>
      <c r="E36" s="158">
        <v>28340.39</v>
      </c>
      <c r="F36" s="158">
        <v>28340.39</v>
      </c>
      <c r="G36" s="209"/>
      <c r="H36" s="16"/>
    </row>
    <row r="37" spans="1:14">
      <c r="A37" s="148" t="s">
        <v>121</v>
      </c>
      <c r="B37" s="156" t="s">
        <v>95</v>
      </c>
      <c r="C37" s="157">
        <v>0.75</v>
      </c>
      <c r="D37" s="157" t="s">
        <v>49</v>
      </c>
      <c r="E37" s="158">
        <v>37531.599999999999</v>
      </c>
      <c r="F37" s="158">
        <v>37531.599999999999</v>
      </c>
      <c r="G37" s="209"/>
      <c r="H37" s="16"/>
    </row>
    <row r="38" spans="1:14">
      <c r="A38" s="148" t="s">
        <v>122</v>
      </c>
      <c r="B38" s="156" t="s">
        <v>95</v>
      </c>
      <c r="C38" s="157">
        <v>1</v>
      </c>
      <c r="D38" s="157" t="s">
        <v>49</v>
      </c>
      <c r="E38" s="158">
        <v>1422</v>
      </c>
      <c r="F38" s="158">
        <v>1422</v>
      </c>
      <c r="G38" s="209"/>
      <c r="H38" s="16"/>
    </row>
    <row r="39" spans="1:14">
      <c r="A39" s="148" t="s">
        <v>123</v>
      </c>
      <c r="B39" s="156" t="s">
        <v>95</v>
      </c>
      <c r="C39" s="157">
        <v>0.5</v>
      </c>
      <c r="D39" s="157">
        <v>0.5</v>
      </c>
      <c r="E39" s="158">
        <v>55125.599999999999</v>
      </c>
      <c r="F39" s="158">
        <v>55125.599999999999</v>
      </c>
      <c r="G39" s="209"/>
      <c r="H39" s="16"/>
    </row>
    <row r="40" spans="1:14">
      <c r="A40" s="148" t="s">
        <v>124</v>
      </c>
      <c r="B40" s="156" t="s">
        <v>95</v>
      </c>
      <c r="C40" s="157" t="s">
        <v>49</v>
      </c>
      <c r="D40" s="157" t="s">
        <v>49</v>
      </c>
      <c r="E40" s="158">
        <v>16026</v>
      </c>
      <c r="F40" s="158">
        <v>16026</v>
      </c>
      <c r="G40" s="209"/>
      <c r="H40" s="16"/>
    </row>
    <row r="41" spans="1:14">
      <c r="A41" s="148" t="s">
        <v>125</v>
      </c>
      <c r="B41" s="156" t="s">
        <v>95</v>
      </c>
      <c r="C41" s="157">
        <v>0.5</v>
      </c>
      <c r="D41" s="157" t="s">
        <v>49</v>
      </c>
      <c r="E41" s="158">
        <v>39938.199999999997</v>
      </c>
      <c r="F41" s="158">
        <v>39938.199999999997</v>
      </c>
      <c r="G41" s="209"/>
      <c r="H41" s="16"/>
    </row>
    <row r="42" spans="1:14" hidden="1">
      <c r="A42" s="148"/>
      <c r="B42" s="156"/>
      <c r="C42" s="157"/>
      <c r="D42" s="157"/>
      <c r="E42" s="158"/>
      <c r="F42" s="158"/>
      <c r="G42" s="209"/>
      <c r="H42" s="16"/>
    </row>
    <row r="43" spans="1:14" hidden="1">
      <c r="A43" s="146" t="s">
        <v>126</v>
      </c>
      <c r="B43" s="156"/>
      <c r="C43" s="157"/>
      <c r="D43" s="157"/>
      <c r="E43" s="158"/>
      <c r="F43" s="158"/>
    </row>
    <row r="44" spans="1:14" hidden="1">
      <c r="A44" s="148" t="s">
        <v>127</v>
      </c>
      <c r="B44" s="156"/>
      <c r="C44" s="157"/>
      <c r="D44" s="157"/>
      <c r="E44" s="159"/>
      <c r="F44" s="159"/>
      <c r="G44" s="209" t="s">
        <v>128</v>
      </c>
      <c r="H44" s="16"/>
    </row>
    <row r="45" spans="1:14" hidden="1">
      <c r="A45" s="148" t="s">
        <v>129</v>
      </c>
      <c r="B45" s="156"/>
      <c r="C45" s="157"/>
      <c r="D45" s="157"/>
      <c r="E45" s="159"/>
      <c r="F45" s="159"/>
      <c r="G45" s="209" t="s">
        <v>128</v>
      </c>
      <c r="H45" s="16"/>
    </row>
    <row r="46" spans="1:14" hidden="1">
      <c r="A46" s="148" t="s">
        <v>130</v>
      </c>
      <c r="B46" s="156"/>
      <c r="C46" s="157"/>
      <c r="D46" s="157"/>
      <c r="E46" s="159"/>
      <c r="F46" s="159"/>
      <c r="G46" s="209" t="s">
        <v>128</v>
      </c>
      <c r="H46" s="16"/>
    </row>
    <row r="47" spans="1:14">
      <c r="A47" s="19"/>
      <c r="B47" s="135"/>
      <c r="C47" s="136"/>
      <c r="D47" s="136"/>
      <c r="E47" s="136"/>
      <c r="F47" s="136"/>
      <c r="G47" s="210"/>
    </row>
    <row r="48" spans="1:14">
      <c r="A48" s="37" t="s">
        <v>131</v>
      </c>
      <c r="B48" s="27"/>
      <c r="C48" s="27"/>
      <c r="D48" s="36"/>
      <c r="E48" s="36"/>
      <c r="F48" s="36"/>
      <c r="G48" s="36"/>
      <c r="H48" s="36"/>
      <c r="I48" s="36"/>
      <c r="J48" s="36"/>
      <c r="K48" s="36"/>
      <c r="L48" s="36"/>
      <c r="M48" s="36"/>
      <c r="N48" s="36"/>
    </row>
    <row r="49" spans="1:14">
      <c r="A49" s="233" t="s">
        <v>132</v>
      </c>
      <c r="B49" s="233"/>
      <c r="C49" s="233"/>
      <c r="D49" s="233"/>
      <c r="E49" s="233"/>
      <c r="F49" s="233"/>
      <c r="G49" s="233"/>
      <c r="H49" s="36"/>
      <c r="I49" s="36"/>
      <c r="J49" s="137"/>
      <c r="K49" s="137"/>
      <c r="L49" s="137"/>
      <c r="M49" s="137"/>
      <c r="N49" s="36"/>
    </row>
    <row r="50" spans="1:14">
      <c r="A50" s="235" t="s">
        <v>133</v>
      </c>
      <c r="B50" s="235"/>
      <c r="C50" s="235"/>
      <c r="D50" s="235"/>
      <c r="E50" s="235"/>
      <c r="F50" s="235"/>
      <c r="G50" s="235"/>
      <c r="H50" s="36"/>
      <c r="I50" s="36"/>
    </row>
    <row r="51" spans="1:14">
      <c r="A51" s="234" t="s">
        <v>134</v>
      </c>
      <c r="B51" s="234"/>
      <c r="C51" s="234"/>
      <c r="D51" s="234"/>
      <c r="E51" s="234"/>
      <c r="F51" s="234"/>
      <c r="G51" s="234"/>
      <c r="H51" s="36"/>
      <c r="I51" s="36"/>
    </row>
    <row r="52" spans="1:14" ht="15.6" customHeight="1">
      <c r="A52" s="234" t="s">
        <v>135</v>
      </c>
      <c r="B52" s="234"/>
      <c r="C52" s="234"/>
      <c r="D52" s="234"/>
      <c r="E52" s="234"/>
      <c r="F52" s="234"/>
      <c r="G52" s="234"/>
    </row>
    <row r="53" spans="1:14" ht="21.95" customHeight="1">
      <c r="A53" s="234" t="s">
        <v>136</v>
      </c>
      <c r="B53" s="234"/>
      <c r="C53" s="234"/>
      <c r="D53" s="234"/>
      <c r="E53" s="234"/>
      <c r="F53" s="234"/>
      <c r="G53" s="234"/>
    </row>
    <row r="54" spans="1:14" ht="23.25" hidden="1" customHeight="1">
      <c r="A54" s="234" t="s">
        <v>137</v>
      </c>
      <c r="B54" s="234"/>
      <c r="C54" s="234"/>
      <c r="D54" s="234"/>
      <c r="E54" s="234"/>
      <c r="F54" s="234"/>
      <c r="G54" s="234"/>
    </row>
    <row r="55" spans="1:14">
      <c r="A55" s="19"/>
      <c r="B55" s="19"/>
      <c r="C55" s="19"/>
      <c r="D55" s="19"/>
      <c r="E55" s="19"/>
      <c r="F55" s="19"/>
      <c r="H55" s="16"/>
      <c r="I55" s="16"/>
    </row>
  </sheetData>
  <mergeCells count="18">
    <mergeCell ref="A49:G49"/>
    <mergeCell ref="A54:G54"/>
    <mergeCell ref="A51:G51"/>
    <mergeCell ref="A53:G53"/>
    <mergeCell ref="A52:G52"/>
    <mergeCell ref="A50:G50"/>
    <mergeCell ref="A1:C1"/>
    <mergeCell ref="A13:A14"/>
    <mergeCell ref="B13:B14"/>
    <mergeCell ref="C13:C14"/>
    <mergeCell ref="A7:D8"/>
    <mergeCell ref="A2:G2"/>
    <mergeCell ref="D13:D14"/>
    <mergeCell ref="A4:F4"/>
    <mergeCell ref="A5:F5"/>
    <mergeCell ref="A9:D9"/>
    <mergeCell ref="A10:D10"/>
    <mergeCell ref="A11:D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0316-8F56-4AE0-B7B3-DB617FAE9941}">
  <sheetPr>
    <tabColor rgb="FF00C2CC"/>
  </sheetPr>
  <dimension ref="A1:CI48"/>
  <sheetViews>
    <sheetView showGridLines="0" zoomScaleNormal="100" workbookViewId="0">
      <selection activeCell="K62" sqref="K62"/>
    </sheetView>
  </sheetViews>
  <sheetFormatPr defaultColWidth="8.85546875" defaultRowHeight="15"/>
  <cols>
    <col min="1" max="1" width="28.42578125" style="19" customWidth="1"/>
    <col min="2" max="3" width="14.42578125" style="19" hidden="1" customWidth="1"/>
    <col min="4" max="7" width="14.42578125" style="19" customWidth="1"/>
    <col min="8" max="11" width="14.42578125" style="19" hidden="1" customWidth="1"/>
    <col min="12" max="17" width="14.42578125" style="19" customWidth="1"/>
    <col min="18" max="18" width="8.85546875" style="36"/>
  </cols>
  <sheetData>
    <row r="1" spans="1:22" ht="20.25" customHeight="1">
      <c r="A1" s="32" t="s">
        <v>138</v>
      </c>
      <c r="B1" s="32"/>
      <c r="C1" s="32"/>
      <c r="D1" s="32"/>
      <c r="E1" s="32"/>
      <c r="F1" s="32"/>
      <c r="G1" s="32"/>
      <c r="H1" s="32"/>
      <c r="I1" s="32"/>
      <c r="J1" s="32"/>
      <c r="K1" s="32"/>
      <c r="L1" s="32"/>
      <c r="M1" s="32"/>
      <c r="N1" s="32"/>
      <c r="O1" s="32"/>
      <c r="P1" s="32"/>
      <c r="Q1" s="32"/>
      <c r="R1" s="44"/>
      <c r="S1" s="21"/>
      <c r="T1" s="21"/>
      <c r="U1" s="21"/>
      <c r="V1" s="21"/>
    </row>
    <row r="2" spans="1:22" ht="36.950000000000003" customHeight="1">
      <c r="A2" s="223" t="s">
        <v>139</v>
      </c>
      <c r="B2" s="223"/>
      <c r="C2" s="223"/>
      <c r="D2" s="223"/>
      <c r="E2" s="223"/>
      <c r="F2" s="223"/>
      <c r="G2" s="223"/>
      <c r="H2" s="223"/>
      <c r="I2" s="223"/>
      <c r="J2" s="223"/>
      <c r="K2" s="223"/>
      <c r="L2" s="223"/>
      <c r="M2" s="223"/>
      <c r="N2" s="223"/>
      <c r="O2" s="223"/>
      <c r="P2" s="223"/>
      <c r="Q2" s="223"/>
      <c r="R2" s="211"/>
      <c r="S2" s="25"/>
      <c r="T2" s="25"/>
      <c r="U2" s="25"/>
      <c r="V2" s="25"/>
    </row>
    <row r="3" spans="1:22">
      <c r="A3" s="138"/>
      <c r="B3" s="138"/>
      <c r="C3" s="138"/>
      <c r="D3" s="138"/>
      <c r="E3" s="138"/>
      <c r="F3" s="138"/>
      <c r="G3" s="138"/>
      <c r="H3" s="138"/>
      <c r="I3" s="138"/>
      <c r="J3" s="138"/>
      <c r="K3" s="138"/>
      <c r="L3" s="138"/>
      <c r="M3" s="138"/>
      <c r="N3" s="138"/>
      <c r="O3" s="138"/>
      <c r="P3" s="138"/>
      <c r="Q3" s="138"/>
      <c r="R3" s="211"/>
      <c r="S3" s="25"/>
      <c r="T3" s="25"/>
      <c r="U3" s="25"/>
      <c r="V3" s="25"/>
    </row>
    <row r="4" spans="1:22" ht="14.45" customHeight="1">
      <c r="A4" s="228" t="s">
        <v>79</v>
      </c>
      <c r="B4" s="228"/>
      <c r="C4" s="228"/>
      <c r="D4" s="228"/>
      <c r="E4" s="228"/>
      <c r="F4" s="228"/>
      <c r="G4" s="228"/>
      <c r="H4" s="228"/>
      <c r="I4" s="228"/>
      <c r="J4" s="228"/>
      <c r="K4" s="228"/>
      <c r="L4" s="228"/>
      <c r="M4" s="138"/>
      <c r="N4" s="138"/>
      <c r="O4" s="138"/>
      <c r="P4" s="138"/>
      <c r="Q4" s="138"/>
      <c r="R4" s="211"/>
      <c r="S4" s="25"/>
      <c r="T4" s="25"/>
      <c r="U4" s="25"/>
      <c r="V4" s="25"/>
    </row>
    <row r="5" spans="1:22" ht="14.45" customHeight="1">
      <c r="A5" s="229" t="s">
        <v>80</v>
      </c>
      <c r="B5" s="229"/>
      <c r="C5" s="229"/>
      <c r="D5" s="229"/>
      <c r="E5" s="229"/>
      <c r="F5" s="229"/>
      <c r="G5" s="229"/>
      <c r="H5" s="229"/>
      <c r="I5" s="229"/>
      <c r="J5" s="229"/>
      <c r="K5" s="229"/>
      <c r="L5" s="229"/>
      <c r="M5" s="138"/>
      <c r="N5" s="138"/>
      <c r="O5" s="138"/>
      <c r="P5" s="138"/>
      <c r="Q5" s="138"/>
      <c r="R5" s="211"/>
      <c r="S5" s="25"/>
      <c r="T5" s="25"/>
      <c r="U5" s="25"/>
      <c r="V5" s="25"/>
    </row>
    <row r="6" spans="1:22">
      <c r="A6" s="138"/>
      <c r="B6" s="138"/>
      <c r="C6" s="138"/>
      <c r="D6" s="138"/>
      <c r="E6" s="138"/>
      <c r="F6" s="138"/>
      <c r="G6" s="138"/>
      <c r="H6" s="138"/>
      <c r="I6" s="138"/>
      <c r="J6" s="138"/>
      <c r="K6" s="138"/>
      <c r="L6" s="138"/>
      <c r="M6" s="138"/>
      <c r="N6" s="138"/>
      <c r="O6" s="138"/>
      <c r="P6" s="138"/>
      <c r="Q6" s="138"/>
      <c r="R6" s="211"/>
      <c r="S6" s="25"/>
      <c r="T6" s="25"/>
      <c r="U6" s="25"/>
      <c r="V6" s="25"/>
    </row>
    <row r="7" spans="1:22">
      <c r="A7" s="18"/>
    </row>
    <row r="8" spans="1:22">
      <c r="A8" s="227" t="s">
        <v>81</v>
      </c>
      <c r="B8" s="239" t="s">
        <v>140</v>
      </c>
      <c r="C8" s="239"/>
      <c r="D8" s="238" t="s">
        <v>141</v>
      </c>
      <c r="E8" s="238"/>
      <c r="F8" s="238" t="s">
        <v>82</v>
      </c>
      <c r="G8" s="238"/>
      <c r="H8" s="238"/>
      <c r="I8" s="238"/>
      <c r="J8" s="238"/>
      <c r="K8" s="238"/>
      <c r="L8" s="238" t="s">
        <v>83</v>
      </c>
      <c r="M8" s="238"/>
      <c r="N8" s="238"/>
      <c r="O8" s="238"/>
      <c r="P8" s="238"/>
      <c r="Q8" s="238"/>
    </row>
    <row r="9" spans="1:22" s="24" customFormat="1" ht="80.25">
      <c r="A9" s="227"/>
      <c r="B9" s="139" t="s">
        <v>142</v>
      </c>
      <c r="C9" s="139" t="s">
        <v>143</v>
      </c>
      <c r="D9" s="139" t="s">
        <v>142</v>
      </c>
      <c r="E9" s="139" t="s">
        <v>144</v>
      </c>
      <c r="F9" s="139" t="s">
        <v>142</v>
      </c>
      <c r="G9" s="139" t="s">
        <v>144</v>
      </c>
      <c r="H9" s="139" t="s">
        <v>145</v>
      </c>
      <c r="I9" s="139" t="s">
        <v>146</v>
      </c>
      <c r="J9" s="139" t="s">
        <v>147</v>
      </c>
      <c r="K9" s="139" t="s">
        <v>148</v>
      </c>
      <c r="L9" s="139" t="s">
        <v>142</v>
      </c>
      <c r="M9" s="139" t="s">
        <v>149</v>
      </c>
      <c r="N9" s="139" t="s">
        <v>145</v>
      </c>
      <c r="O9" s="139" t="s">
        <v>150</v>
      </c>
      <c r="P9" s="139" t="s">
        <v>151</v>
      </c>
      <c r="Q9" s="139" t="s">
        <v>152</v>
      </c>
      <c r="R9" s="38"/>
    </row>
    <row r="10" spans="1:22">
      <c r="A10" s="152" t="s">
        <v>86</v>
      </c>
      <c r="B10" s="161">
        <v>28390.879083199998</v>
      </c>
      <c r="C10" s="161">
        <v>52.397768363077432</v>
      </c>
      <c r="D10" s="167">
        <v>26918.930695999999</v>
      </c>
      <c r="E10" s="167">
        <v>55.598247944119315</v>
      </c>
      <c r="F10" s="167">
        <v>32296.303795912525</v>
      </c>
      <c r="G10" s="167">
        <v>55.476062857401665</v>
      </c>
      <c r="H10" s="166">
        <v>-2.197642753787088E-3</v>
      </c>
      <c r="I10" s="162">
        <v>26431.87840999836</v>
      </c>
      <c r="J10" s="162">
        <v>59.646249843835619</v>
      </c>
      <c r="K10" s="162">
        <v>1.3178300000000003</v>
      </c>
      <c r="L10" s="168">
        <v>35356.54197218387</v>
      </c>
      <c r="M10" s="168">
        <v>52.896416148198647</v>
      </c>
      <c r="N10" s="166">
        <f>(M10-G10)/M10</f>
        <v>-4.8767891986778139E-2</v>
      </c>
      <c r="O10" s="168">
        <f>L10</f>
        <v>35356.54197218387</v>
      </c>
      <c r="P10" s="168">
        <f>SUM(P22,P31,P38)</f>
        <v>91.389517000000012</v>
      </c>
      <c r="Q10" s="168">
        <f>SUM(Q22,Q31,Q38)</f>
        <v>0.77580999999999989</v>
      </c>
    </row>
    <row r="11" spans="1:22">
      <c r="A11" s="155" t="s">
        <v>87</v>
      </c>
      <c r="B11" s="161">
        <v>24492.225349699998</v>
      </c>
      <c r="C11" s="161">
        <v>53.448719739485483</v>
      </c>
      <c r="D11" s="167">
        <v>25088.094827500001</v>
      </c>
      <c r="E11" s="167">
        <v>52.696961611000404</v>
      </c>
      <c r="F11" s="167">
        <v>26564.990758033338</v>
      </c>
      <c r="G11" s="167">
        <v>52.142600000730816</v>
      </c>
      <c r="H11" s="166">
        <v>-1.0519802154093538E-2</v>
      </c>
      <c r="I11" s="162">
        <v>21734.691073652055</v>
      </c>
      <c r="J11" s="162">
        <v>120.03744588550228</v>
      </c>
      <c r="K11" s="164">
        <v>0.32550133333333331</v>
      </c>
      <c r="L11" s="168">
        <v>25587.757609800003</v>
      </c>
      <c r="M11" s="168">
        <v>53.023809631447257</v>
      </c>
      <c r="N11" s="166">
        <f>(M11-G11)/M11</f>
        <v>1.6619130855392461E-2</v>
      </c>
      <c r="O11" s="168">
        <f t="shared" ref="O11:O12" si="0">L11</f>
        <v>25587.757609800003</v>
      </c>
      <c r="P11" s="168">
        <f>SUM(P26,P38)</f>
        <v>144.00023999999999</v>
      </c>
      <c r="Q11" s="168">
        <f>SUM(Q26,Q38)</f>
        <v>0.19876000000000002</v>
      </c>
    </row>
    <row r="12" spans="1:22">
      <c r="A12" s="155" t="s">
        <v>88</v>
      </c>
      <c r="B12" s="161">
        <v>9216.0423241999997</v>
      </c>
      <c r="C12" s="161">
        <v>51.415465987899346</v>
      </c>
      <c r="D12" s="167">
        <v>9908.2500589999981</v>
      </c>
      <c r="E12" s="167">
        <v>55.344045828047896</v>
      </c>
      <c r="F12" s="167">
        <v>10031.0410988</v>
      </c>
      <c r="G12" s="167">
        <v>53.729766247817949</v>
      </c>
      <c r="H12" s="166">
        <v>-2.9168080433538579E-2</v>
      </c>
      <c r="I12" s="162">
        <v>8206.7435402241208</v>
      </c>
      <c r="J12" s="162">
        <v>37.990900000000003</v>
      </c>
      <c r="K12" s="162">
        <v>1.3175100000000002</v>
      </c>
      <c r="L12" s="168">
        <v>9415.4252022000001</v>
      </c>
      <c r="M12" s="168">
        <v>50.42312923215173</v>
      </c>
      <c r="N12" s="166">
        <f>(M12-G12)/M12</f>
        <v>-6.5577782775880944E-2</v>
      </c>
      <c r="O12" s="168">
        <f t="shared" si="0"/>
        <v>9415.4252022000001</v>
      </c>
      <c r="P12" s="168">
        <f>P31</f>
        <v>36.230871000000008</v>
      </c>
      <c r="Q12" s="168">
        <f>Q31</f>
        <v>0.76208999999999993</v>
      </c>
    </row>
    <row r="13" spans="1:22">
      <c r="A13" s="28"/>
      <c r="B13" s="39"/>
      <c r="C13" s="40"/>
      <c r="D13" s="39"/>
      <c r="E13" s="40"/>
      <c r="F13" s="39"/>
      <c r="G13" s="40"/>
      <c r="H13" s="40"/>
      <c r="I13" s="40"/>
      <c r="J13" s="40"/>
      <c r="K13" s="27"/>
      <c r="L13" s="39"/>
      <c r="M13" s="40"/>
      <c r="N13" s="40"/>
      <c r="O13" s="40"/>
      <c r="P13" s="40"/>
      <c r="Q13" s="27"/>
    </row>
    <row r="14" spans="1:22">
      <c r="A14" s="227" t="s">
        <v>89</v>
      </c>
      <c r="B14" s="239" t="s">
        <v>140</v>
      </c>
      <c r="C14" s="239"/>
      <c r="D14" s="238" t="s">
        <v>141</v>
      </c>
      <c r="E14" s="238"/>
      <c r="F14" s="238" t="s">
        <v>82</v>
      </c>
      <c r="G14" s="238"/>
      <c r="H14" s="238"/>
      <c r="I14" s="238"/>
      <c r="J14" s="238"/>
      <c r="K14" s="238"/>
      <c r="L14" s="238" t="s">
        <v>83</v>
      </c>
      <c r="M14" s="238"/>
      <c r="N14" s="238"/>
      <c r="O14" s="238"/>
      <c r="P14" s="238"/>
      <c r="Q14" s="238"/>
    </row>
    <row r="15" spans="1:22" s="24" customFormat="1" ht="92.45" customHeight="1">
      <c r="A15" s="227"/>
      <c r="B15" s="139" t="s">
        <v>142</v>
      </c>
      <c r="C15" s="139" t="s">
        <v>143</v>
      </c>
      <c r="D15" s="139" t="s">
        <v>142</v>
      </c>
      <c r="E15" s="139" t="s">
        <v>144</v>
      </c>
      <c r="F15" s="139" t="s">
        <v>142</v>
      </c>
      <c r="G15" s="139" t="s">
        <v>144</v>
      </c>
      <c r="H15" s="139" t="s">
        <v>145</v>
      </c>
      <c r="I15" s="139" t="s">
        <v>146</v>
      </c>
      <c r="J15" s="160" t="s">
        <v>153</v>
      </c>
      <c r="K15" s="139" t="s">
        <v>148</v>
      </c>
      <c r="L15" s="139" t="s">
        <v>142</v>
      </c>
      <c r="M15" s="139" t="s">
        <v>144</v>
      </c>
      <c r="N15" s="139" t="s">
        <v>145</v>
      </c>
      <c r="O15" s="139" t="s">
        <v>150</v>
      </c>
      <c r="P15" s="160" t="s">
        <v>151</v>
      </c>
      <c r="Q15" s="139" t="s">
        <v>152</v>
      </c>
      <c r="R15" s="38"/>
    </row>
    <row r="16" spans="1:22">
      <c r="A16" s="148" t="s">
        <v>94</v>
      </c>
      <c r="B16" s="161">
        <v>1823.1638299999997</v>
      </c>
      <c r="C16" s="161">
        <v>62.534989006767432</v>
      </c>
      <c r="D16" s="162">
        <v>1874.2684399999998</v>
      </c>
      <c r="E16" s="162">
        <v>64.264304474541404</v>
      </c>
      <c r="F16" s="162">
        <v>1885.6161200000001</v>
      </c>
      <c r="G16" s="162">
        <v>64.117629136956069</v>
      </c>
      <c r="H16" s="163">
        <v>-2.2823764885441244E-3</v>
      </c>
      <c r="I16" s="162">
        <v>1542.7741721480002</v>
      </c>
      <c r="J16" s="164">
        <v>0</v>
      </c>
      <c r="K16" s="165">
        <v>0</v>
      </c>
      <c r="L16" s="162">
        <v>1976.7288199999996</v>
      </c>
      <c r="M16" s="162">
        <v>67.150251720600309</v>
      </c>
      <c r="N16" s="166">
        <f t="shared" ref="N16:N38" si="1">IFERROR((M16-G16)/G16,0)</f>
        <v>4.7297796635095792E-2</v>
      </c>
      <c r="O16" s="162">
        <f>L16</f>
        <v>1976.7288199999996</v>
      </c>
      <c r="P16" s="164" t="s">
        <v>49</v>
      </c>
      <c r="Q16" s="164" t="s">
        <v>49</v>
      </c>
      <c r="R16"/>
    </row>
    <row r="17" spans="1:18">
      <c r="A17" s="148" t="s">
        <v>96</v>
      </c>
      <c r="B17" s="161"/>
      <c r="C17" s="161"/>
      <c r="D17" s="162"/>
      <c r="E17" s="162"/>
      <c r="F17" s="162">
        <v>837.03828955248468</v>
      </c>
      <c r="G17" s="162">
        <v>0</v>
      </c>
      <c r="H17" s="163">
        <v>0</v>
      </c>
      <c r="I17" s="162">
        <v>687.1247318936347</v>
      </c>
      <c r="J17" s="164">
        <v>0</v>
      </c>
      <c r="K17" s="165">
        <v>0</v>
      </c>
      <c r="L17" s="162">
        <v>1756.3722930000001</v>
      </c>
      <c r="M17" s="162">
        <v>45.83183836480778</v>
      </c>
      <c r="N17" s="166">
        <f t="shared" si="1"/>
        <v>0</v>
      </c>
      <c r="O17" s="162">
        <f t="shared" ref="O17:O38" si="2">L17</f>
        <v>1756.3722930000001</v>
      </c>
      <c r="P17" s="164" t="s">
        <v>49</v>
      </c>
      <c r="Q17" s="164" t="s">
        <v>49</v>
      </c>
      <c r="R17"/>
    </row>
    <row r="18" spans="1:18">
      <c r="A18" s="148" t="s">
        <v>99</v>
      </c>
      <c r="B18" s="161">
        <v>411.5957600000001</v>
      </c>
      <c r="C18" s="161" t="s">
        <v>154</v>
      </c>
      <c r="D18" s="162">
        <v>390.16811999999999</v>
      </c>
      <c r="E18" s="162" t="s">
        <v>154</v>
      </c>
      <c r="F18" s="162">
        <v>348.16967999999997</v>
      </c>
      <c r="G18" s="162">
        <v>0</v>
      </c>
      <c r="H18" s="163">
        <v>0</v>
      </c>
      <c r="I18" s="162">
        <v>284.84412061800003</v>
      </c>
      <c r="J18" s="164">
        <v>0</v>
      </c>
      <c r="K18" s="165">
        <v>0</v>
      </c>
      <c r="L18" s="162">
        <v>220.79160659999997</v>
      </c>
      <c r="M18" s="162">
        <v>10.287739469867727</v>
      </c>
      <c r="N18" s="166">
        <f t="shared" si="1"/>
        <v>0</v>
      </c>
      <c r="O18" s="162">
        <f t="shared" si="2"/>
        <v>220.79160659999997</v>
      </c>
      <c r="P18" s="164" t="s">
        <v>49</v>
      </c>
      <c r="Q18" s="164" t="s">
        <v>49</v>
      </c>
      <c r="R18" t="s">
        <v>103</v>
      </c>
    </row>
    <row r="19" spans="1:18">
      <c r="A19" s="148" t="s">
        <v>97</v>
      </c>
      <c r="B19" s="161"/>
      <c r="C19" s="161"/>
      <c r="D19" s="162"/>
      <c r="E19" s="162"/>
      <c r="F19" s="162"/>
      <c r="G19" s="162"/>
      <c r="H19" s="163">
        <f>(G16-E16)/E16</f>
        <v>-2.2823764885441483E-3</v>
      </c>
      <c r="I19" s="162">
        <f>F16*(1-AVERAGE(0.1848,0.1791))</f>
        <v>1542.528266966</v>
      </c>
      <c r="J19" s="164"/>
      <c r="K19" s="165"/>
      <c r="L19" s="162">
        <v>76.07862788386656</v>
      </c>
      <c r="M19" s="162">
        <v>21.75062979726108</v>
      </c>
      <c r="N19" s="166">
        <f t="shared" si="1"/>
        <v>0</v>
      </c>
      <c r="O19" s="162">
        <f t="shared" si="2"/>
        <v>76.07862788386656</v>
      </c>
      <c r="P19" s="164" t="s">
        <v>49</v>
      </c>
      <c r="Q19" s="164" t="s">
        <v>49</v>
      </c>
      <c r="R19" t="s">
        <v>111</v>
      </c>
    </row>
    <row r="20" spans="1:18">
      <c r="A20" s="148" t="s">
        <v>101</v>
      </c>
      <c r="B20" s="161">
        <v>3571.3479209999996</v>
      </c>
      <c r="C20" s="161">
        <v>56.699672170968334</v>
      </c>
      <c r="D20" s="162">
        <v>3655.4299579999997</v>
      </c>
      <c r="E20" s="162">
        <v>58.392050637764264</v>
      </c>
      <c r="F20" s="162">
        <v>3651.9758410000004</v>
      </c>
      <c r="G20" s="162">
        <v>56.65588213574852</v>
      </c>
      <c r="H20" s="163">
        <v>-2.9732959932955327E-2</v>
      </c>
      <c r="I20" s="162">
        <v>2987.8568591194003</v>
      </c>
      <c r="J20" s="164">
        <v>0</v>
      </c>
      <c r="K20" s="165">
        <v>0</v>
      </c>
      <c r="L20" s="162">
        <v>3685.6400720000006</v>
      </c>
      <c r="M20" s="162">
        <v>57.199171757052056</v>
      </c>
      <c r="N20" s="166">
        <f t="shared" si="1"/>
        <v>9.5892888932839222E-3</v>
      </c>
      <c r="O20" s="162">
        <f t="shared" si="2"/>
        <v>3685.6400720000006</v>
      </c>
      <c r="P20" s="164" t="s">
        <v>49</v>
      </c>
      <c r="Q20" s="164" t="s">
        <v>49</v>
      </c>
      <c r="R20"/>
    </row>
    <row r="21" spans="1:18">
      <c r="A21" s="148" t="s">
        <v>104</v>
      </c>
      <c r="B21" s="161">
        <v>2800.3238062</v>
      </c>
      <c r="C21" s="161">
        <v>67.207556284619884</v>
      </c>
      <c r="D21" s="162">
        <v>3014.9497479999995</v>
      </c>
      <c r="E21" s="162">
        <v>72.364293638316511</v>
      </c>
      <c r="F21" s="162">
        <v>2984.7059949999998</v>
      </c>
      <c r="G21" s="162">
        <v>70.844809542798274</v>
      </c>
      <c r="H21" s="163">
        <v>-2.0997705071409412E-2</v>
      </c>
      <c r="I21" s="162">
        <v>2441.8404136087001</v>
      </c>
      <c r="J21" s="164">
        <v>0</v>
      </c>
      <c r="K21" s="165">
        <v>0</v>
      </c>
      <c r="L21" s="162">
        <v>2904.9543528999998</v>
      </c>
      <c r="M21" s="162">
        <v>68.979827011072558</v>
      </c>
      <c r="N21" s="166">
        <f t="shared" si="1"/>
        <v>-2.6324900070471006E-2</v>
      </c>
      <c r="O21" s="162">
        <f t="shared" si="2"/>
        <v>2904.9543528999998</v>
      </c>
      <c r="P21" s="164" t="s">
        <v>49</v>
      </c>
      <c r="Q21" s="164" t="s">
        <v>49</v>
      </c>
      <c r="R21"/>
    </row>
    <row r="22" spans="1:18">
      <c r="A22" s="148" t="s">
        <v>106</v>
      </c>
      <c r="B22" s="161">
        <v>1415.5756800000001</v>
      </c>
      <c r="C22" s="161">
        <v>51.922579887907517</v>
      </c>
      <c r="D22" s="162">
        <v>1566.0600400000003</v>
      </c>
      <c r="E22" s="162">
        <v>57.283632359987863</v>
      </c>
      <c r="F22" s="162">
        <v>1636.9380800000001</v>
      </c>
      <c r="G22" s="162">
        <v>50.066464598887308</v>
      </c>
      <c r="H22" s="163">
        <v>-0.12599005097556781</v>
      </c>
      <c r="I22" s="162">
        <v>1339.276128236</v>
      </c>
      <c r="J22" s="164">
        <v>12.336669843835613</v>
      </c>
      <c r="K22" s="165">
        <v>2.8860000000000004E-2</v>
      </c>
      <c r="L22" s="162">
        <v>1526.6123856999998</v>
      </c>
      <c r="M22" s="162">
        <v>46.692105155786912</v>
      </c>
      <c r="N22" s="166">
        <f t="shared" si="1"/>
        <v>-6.7397597775964962E-2</v>
      </c>
      <c r="O22" s="162">
        <f t="shared" si="2"/>
        <v>1526.6123856999998</v>
      </c>
      <c r="P22" s="162">
        <v>12.208406</v>
      </c>
      <c r="Q22" s="162">
        <v>1.2960000000000001E-2</v>
      </c>
      <c r="R22"/>
    </row>
    <row r="23" spans="1:18">
      <c r="A23" s="148" t="s">
        <v>107</v>
      </c>
      <c r="B23" s="161">
        <v>1050.8855699999999</v>
      </c>
      <c r="C23" s="161">
        <v>51.501880439896496</v>
      </c>
      <c r="D23" s="162">
        <v>1155.7077299999999</v>
      </c>
      <c r="E23" s="162">
        <v>56.6390128793225</v>
      </c>
      <c r="F23" s="162">
        <v>1159.2634499999999</v>
      </c>
      <c r="G23" s="162">
        <v>52.955199302008999</v>
      </c>
      <c r="H23" s="163">
        <v>-6.5040215039806393E-2</v>
      </c>
      <c r="I23" s="162">
        <v>948.29475196800013</v>
      </c>
      <c r="J23" s="164">
        <v>0</v>
      </c>
      <c r="K23" s="165">
        <v>0</v>
      </c>
      <c r="L23" s="162">
        <v>1057.0613475</v>
      </c>
      <c r="M23" s="162">
        <v>48.139708514359093</v>
      </c>
      <c r="N23" s="166">
        <f t="shared" si="1"/>
        <v>-9.0935183912474071E-2</v>
      </c>
      <c r="O23" s="162">
        <f t="shared" si="2"/>
        <v>1057.0613475</v>
      </c>
      <c r="P23" s="162" t="s">
        <v>49</v>
      </c>
      <c r="Q23" s="162" t="s">
        <v>49</v>
      </c>
      <c r="R23"/>
    </row>
    <row r="24" spans="1:18">
      <c r="A24" s="148" t="s">
        <v>108</v>
      </c>
      <c r="B24" s="161">
        <v>861.25600000000009</v>
      </c>
      <c r="C24" s="161">
        <v>34.750484183344092</v>
      </c>
      <c r="D24" s="162">
        <v>953.24799999999993</v>
      </c>
      <c r="E24" s="162">
        <v>38.469994753622011</v>
      </c>
      <c r="F24" s="162">
        <v>1147.6219999999998</v>
      </c>
      <c r="G24" s="162">
        <v>46.245245003223715</v>
      </c>
      <c r="H24" s="163">
        <v>0.20211206940363957</v>
      </c>
      <c r="I24" s="162">
        <v>939.02424559999986</v>
      </c>
      <c r="J24" s="164">
        <v>0</v>
      </c>
      <c r="K24" s="165">
        <v>0</v>
      </c>
      <c r="L24" s="162">
        <v>1285.134</v>
      </c>
      <c r="M24" s="162">
        <v>51.514570890287409</v>
      </c>
      <c r="N24" s="166">
        <f t="shared" si="1"/>
        <v>0.11394308510413068</v>
      </c>
      <c r="O24" s="162">
        <f t="shared" si="2"/>
        <v>1285.134</v>
      </c>
      <c r="P24" s="162" t="s">
        <v>49</v>
      </c>
      <c r="Q24" s="162" t="s">
        <v>49</v>
      </c>
      <c r="R24"/>
    </row>
    <row r="25" spans="1:18">
      <c r="A25" s="148" t="s">
        <v>109</v>
      </c>
      <c r="B25" s="161">
        <v>1908.1606310000002</v>
      </c>
      <c r="C25" s="161">
        <v>48.934598593120505</v>
      </c>
      <c r="D25" s="162">
        <v>1979.682033</v>
      </c>
      <c r="E25" s="162">
        <v>51.817218983852953</v>
      </c>
      <c r="F25" s="162">
        <v>2056.3370160000004</v>
      </c>
      <c r="G25" s="162">
        <v>52.838906701681275</v>
      </c>
      <c r="H25" s="163">
        <v>1.9717146884063563E-2</v>
      </c>
      <c r="I25" s="162">
        <v>1682.3538053882999</v>
      </c>
      <c r="J25" s="164">
        <v>0</v>
      </c>
      <c r="K25" s="165">
        <v>0</v>
      </c>
      <c r="L25" s="162">
        <v>2098.1448619999996</v>
      </c>
      <c r="M25" s="162">
        <v>53.911800987201325</v>
      </c>
      <c r="N25" s="166">
        <f t="shared" si="1"/>
        <v>2.03050053926629E-2</v>
      </c>
      <c r="O25" s="162">
        <f t="shared" si="2"/>
        <v>2098.1448619999996</v>
      </c>
      <c r="P25" s="162" t="s">
        <v>49</v>
      </c>
      <c r="Q25" s="162" t="s">
        <v>49</v>
      </c>
      <c r="R25"/>
    </row>
    <row r="26" spans="1:18">
      <c r="A26" s="148" t="s">
        <v>110</v>
      </c>
      <c r="B26" s="161">
        <v>768.46290339999996</v>
      </c>
      <c r="C26" s="161" t="s">
        <v>154</v>
      </c>
      <c r="D26" s="162">
        <v>1073.6530964999999</v>
      </c>
      <c r="E26" s="162">
        <v>46.950021711562009</v>
      </c>
      <c r="F26" s="162">
        <v>976.52233389999992</v>
      </c>
      <c r="G26" s="162">
        <v>41.076950065200016</v>
      </c>
      <c r="H26" s="163">
        <v>-0.1250919899982853</v>
      </c>
      <c r="I26" s="162">
        <v>798.93760666899993</v>
      </c>
      <c r="J26" s="164">
        <v>99.553609374999994</v>
      </c>
      <c r="K26" s="165">
        <v>0.29899999999999999</v>
      </c>
      <c r="L26" s="162">
        <v>947.34748100000013</v>
      </c>
      <c r="M26" s="162">
        <v>39.849723678122245</v>
      </c>
      <c r="N26" s="166">
        <f t="shared" si="1"/>
        <v>-2.9876278183502837E-2</v>
      </c>
      <c r="O26" s="162">
        <f t="shared" si="2"/>
        <v>947.34748100000013</v>
      </c>
      <c r="P26" s="162">
        <v>101.05</v>
      </c>
      <c r="Q26" s="162">
        <v>0.19800000000000001</v>
      </c>
      <c r="R26"/>
    </row>
    <row r="27" spans="1:18">
      <c r="A27" s="148" t="s">
        <v>112</v>
      </c>
      <c r="B27" s="161">
        <v>2861.7030931000004</v>
      </c>
      <c r="C27" s="161">
        <v>46.822054348341844</v>
      </c>
      <c r="D27" s="162">
        <v>2395.766545</v>
      </c>
      <c r="E27" s="162">
        <v>39.431618236431717</v>
      </c>
      <c r="F27" s="162">
        <v>2510.3438999999998</v>
      </c>
      <c r="G27" s="162">
        <v>38.912941508375212</v>
      </c>
      <c r="H27" s="163">
        <v>-1.3153828101766574E-2</v>
      </c>
      <c r="I27" s="162">
        <v>2054.24110389</v>
      </c>
      <c r="J27" s="164">
        <v>0</v>
      </c>
      <c r="K27" s="165">
        <v>0</v>
      </c>
      <c r="L27" s="162">
        <v>2522.2479999999996</v>
      </c>
      <c r="M27" s="162">
        <v>39.09086259564463</v>
      </c>
      <c r="N27" s="166">
        <f t="shared" si="1"/>
        <v>4.5722857325274178E-3</v>
      </c>
      <c r="O27" s="162">
        <f t="shared" si="2"/>
        <v>2522.2479999999996</v>
      </c>
      <c r="P27" s="162" t="s">
        <v>49</v>
      </c>
      <c r="Q27" s="162" t="s">
        <v>49</v>
      </c>
      <c r="R27"/>
    </row>
    <row r="28" spans="1:18">
      <c r="A28" s="148" t="s">
        <v>113</v>
      </c>
      <c r="B28" s="161"/>
      <c r="C28" s="161"/>
      <c r="D28" s="162"/>
      <c r="E28" s="162"/>
      <c r="F28" s="162">
        <v>1247.2863920611212</v>
      </c>
      <c r="G28" s="162">
        <v>0</v>
      </c>
      <c r="H28" s="163">
        <v>0</v>
      </c>
      <c r="I28" s="162">
        <v>1022.8829606357435</v>
      </c>
      <c r="J28" s="164">
        <v>0</v>
      </c>
      <c r="K28" s="165">
        <v>0</v>
      </c>
      <c r="L28" s="162">
        <v>2251.2858148999994</v>
      </c>
      <c r="M28" s="162">
        <v>46.056742536420302</v>
      </c>
      <c r="N28" s="166">
        <f t="shared" si="1"/>
        <v>0</v>
      </c>
      <c r="O28" s="162">
        <f t="shared" si="2"/>
        <v>2251.2858148999994</v>
      </c>
      <c r="P28" s="162" t="s">
        <v>49</v>
      </c>
      <c r="Q28" s="162" t="s">
        <v>49</v>
      </c>
      <c r="R28"/>
    </row>
    <row r="29" spans="1:18">
      <c r="A29" s="148" t="s">
        <v>114</v>
      </c>
      <c r="B29" s="161">
        <v>1744.6495670000004</v>
      </c>
      <c r="C29" s="161">
        <v>70.479500969540297</v>
      </c>
      <c r="D29" s="162">
        <v>1694.6629370000001</v>
      </c>
      <c r="E29" s="162">
        <v>68.34971916592724</v>
      </c>
      <c r="F29" s="162">
        <v>1641.9494559999998</v>
      </c>
      <c r="G29" s="162">
        <v>66.223661208356845</v>
      </c>
      <c r="H29" s="163">
        <v>-3.1105584390319629E-2</v>
      </c>
      <c r="I29" s="162">
        <v>1343.2523851306</v>
      </c>
      <c r="J29" s="164">
        <v>0</v>
      </c>
      <c r="K29" s="165">
        <v>0</v>
      </c>
      <c r="L29" s="162">
        <v>1706.0191589999997</v>
      </c>
      <c r="M29" s="162">
        <v>68.80774215536016</v>
      </c>
      <c r="N29" s="166">
        <f t="shared" si="1"/>
        <v>3.9020508680018835E-2</v>
      </c>
      <c r="O29" s="162">
        <f t="shared" si="2"/>
        <v>1706.0191589999997</v>
      </c>
      <c r="P29" s="162" t="s">
        <v>49</v>
      </c>
      <c r="Q29" s="162" t="s">
        <v>49</v>
      </c>
      <c r="R29"/>
    </row>
    <row r="30" spans="1:18">
      <c r="A30" s="148" t="s">
        <v>115</v>
      </c>
      <c r="B30" s="161">
        <v>1530.5605599999999</v>
      </c>
      <c r="C30" s="161">
        <v>59.640284921599793</v>
      </c>
      <c r="D30" s="162">
        <v>1748.7745999999997</v>
      </c>
      <c r="E30" s="162">
        <v>68.915324503363436</v>
      </c>
      <c r="F30" s="162">
        <v>1920.5512607999997</v>
      </c>
      <c r="G30" s="162">
        <v>72.61310444589796</v>
      </c>
      <c r="H30" s="163">
        <v>5.365686034539463E-2</v>
      </c>
      <c r="I30" s="162">
        <v>1571.1195722587202</v>
      </c>
      <c r="J30" s="164">
        <v>0</v>
      </c>
      <c r="K30" s="165">
        <v>0</v>
      </c>
      <c r="L30" s="162">
        <v>1660.3435698000003</v>
      </c>
      <c r="M30" s="162">
        <v>62.812334765864414</v>
      </c>
      <c r="N30" s="166">
        <f t="shared" si="1"/>
        <v>-0.13497246474754199</v>
      </c>
      <c r="O30" s="162">
        <f t="shared" si="2"/>
        <v>1660.3435698000003</v>
      </c>
      <c r="P30" s="162" t="s">
        <v>49</v>
      </c>
      <c r="Q30" s="162" t="s">
        <v>49</v>
      </c>
      <c r="R30"/>
    </row>
    <row r="31" spans="1:18">
      <c r="A31" s="148" t="s">
        <v>118</v>
      </c>
      <c r="B31" s="161">
        <v>2430.1564900000003</v>
      </c>
      <c r="C31" s="161">
        <v>64.901092030765952</v>
      </c>
      <c r="D31" s="162">
        <v>2439.6370390000002</v>
      </c>
      <c r="E31" s="162">
        <v>65.154284771926086</v>
      </c>
      <c r="F31" s="162">
        <v>2433.6274229999999</v>
      </c>
      <c r="G31" s="162">
        <v>59.215227577984329</v>
      </c>
      <c r="H31" s="163">
        <v>-9.1153747059484203E-2</v>
      </c>
      <c r="I31" s="162">
        <v>1991.3429120337</v>
      </c>
      <c r="J31" s="164">
        <v>37.990900000000003</v>
      </c>
      <c r="K31" s="165">
        <v>1.2886500000000001</v>
      </c>
      <c r="L31" s="162">
        <v>2371.5170779999999</v>
      </c>
      <c r="M31" s="162">
        <v>57.703953428390669</v>
      </c>
      <c r="N31" s="166">
        <f t="shared" si="1"/>
        <v>-2.5521714792083955E-2</v>
      </c>
      <c r="O31" s="162">
        <f t="shared" si="2"/>
        <v>2371.5170779999999</v>
      </c>
      <c r="P31" s="162">
        <v>36.230871000000008</v>
      </c>
      <c r="Q31" s="162">
        <v>0.76208999999999993</v>
      </c>
      <c r="R31"/>
    </row>
    <row r="32" spans="1:18">
      <c r="A32" s="148" t="s">
        <v>119</v>
      </c>
      <c r="B32" s="161"/>
      <c r="C32" s="161"/>
      <c r="D32" s="162"/>
      <c r="E32" s="162"/>
      <c r="F32" s="162">
        <v>2097.976270666667</v>
      </c>
      <c r="G32" s="162">
        <v>65.118343239834587</v>
      </c>
      <c r="H32" s="163">
        <v>0</v>
      </c>
      <c r="I32" s="162">
        <v>1717.2342663451666</v>
      </c>
      <c r="J32" s="164">
        <v>0</v>
      </c>
      <c r="K32" s="165">
        <v>0</v>
      </c>
      <c r="L32" s="162">
        <v>2624.81891</v>
      </c>
      <c r="M32" s="162">
        <v>81.47082553487347</v>
      </c>
      <c r="N32" s="166">
        <f t="shared" si="1"/>
        <v>0.25111944624898935</v>
      </c>
      <c r="O32" s="162">
        <f t="shared" si="2"/>
        <v>2624.81891</v>
      </c>
      <c r="P32" s="162" t="s">
        <v>49</v>
      </c>
      <c r="Q32" s="162" t="s">
        <v>49</v>
      </c>
      <c r="R32"/>
    </row>
    <row r="33" spans="1:87">
      <c r="A33" s="148" t="s">
        <v>120</v>
      </c>
      <c r="B33" s="161">
        <v>1159.19004</v>
      </c>
      <c r="C33" s="161">
        <v>40.728597012156492</v>
      </c>
      <c r="D33" s="162">
        <v>1253.1573260000002</v>
      </c>
      <c r="E33" s="162">
        <v>45.268233023021779</v>
      </c>
      <c r="F33" s="162">
        <v>1270.9680727999998</v>
      </c>
      <c r="G33" s="162">
        <v>44.846527263739127</v>
      </c>
      <c r="H33" s="163">
        <v>-9.3157106235666198E-3</v>
      </c>
      <c r="I33" s="162">
        <v>1039.87880415362</v>
      </c>
      <c r="J33" s="164">
        <v>0</v>
      </c>
      <c r="K33" s="165">
        <v>0</v>
      </c>
      <c r="L33" s="162">
        <v>1338.3115866000001</v>
      </c>
      <c r="M33" s="162">
        <v>47.222765339503091</v>
      </c>
      <c r="N33" s="166">
        <f t="shared" si="1"/>
        <v>5.2985999602365719E-2</v>
      </c>
      <c r="O33" s="162">
        <f t="shared" si="2"/>
        <v>1338.3115866000001</v>
      </c>
      <c r="P33" s="162" t="s">
        <v>49</v>
      </c>
      <c r="Q33" s="162" t="s">
        <v>49</v>
      </c>
      <c r="R33"/>
    </row>
    <row r="34" spans="1:87">
      <c r="A34" s="148" t="s">
        <v>121</v>
      </c>
      <c r="B34" s="161">
        <v>1671.59726</v>
      </c>
      <c r="C34" s="161">
        <v>44.506022806844719</v>
      </c>
      <c r="D34" s="162">
        <v>1797.6483499999999</v>
      </c>
      <c r="E34" s="162">
        <v>47.922465317395151</v>
      </c>
      <c r="F34" s="162">
        <v>1742.4606399999998</v>
      </c>
      <c r="G34" s="162">
        <v>46.426495006874205</v>
      </c>
      <c r="H34" s="163">
        <v>-3.1216472287328934E-2</v>
      </c>
      <c r="I34" s="162">
        <v>1425.6246623440002</v>
      </c>
      <c r="J34" s="164">
        <v>0</v>
      </c>
      <c r="K34" s="165">
        <v>0</v>
      </c>
      <c r="L34" s="162">
        <v>1688.2436293000003</v>
      </c>
      <c r="M34" s="162">
        <v>44.979648295522679</v>
      </c>
      <c r="N34" s="166">
        <f t="shared" si="1"/>
        <v>-3.1164246000851378E-2</v>
      </c>
      <c r="O34" s="162">
        <f t="shared" si="2"/>
        <v>1688.2436293000003</v>
      </c>
      <c r="P34" s="162" t="s">
        <v>49</v>
      </c>
      <c r="Q34" s="162" t="s">
        <v>49</v>
      </c>
      <c r="R34"/>
      <c r="CI34">
        <v>0</v>
      </c>
    </row>
    <row r="35" spans="1:87">
      <c r="A35" s="148" t="s">
        <v>122</v>
      </c>
      <c r="B35" s="161">
        <v>43.585208000000002</v>
      </c>
      <c r="C35" s="161">
        <v>30.650638537271451</v>
      </c>
      <c r="D35" s="162">
        <v>46.527483999999994</v>
      </c>
      <c r="E35" s="162">
        <v>32.71974964838256</v>
      </c>
      <c r="F35" s="162">
        <v>54.430020000000006</v>
      </c>
      <c r="G35" s="162">
        <v>38.277088607594941</v>
      </c>
      <c r="H35" s="163">
        <v>0.16984662226738934</v>
      </c>
      <c r="I35" s="162">
        <v>44.512155163200006</v>
      </c>
      <c r="J35" s="164">
        <v>0</v>
      </c>
      <c r="K35" s="165">
        <v>0</v>
      </c>
      <c r="L35" s="162">
        <v>41.574984999999998</v>
      </c>
      <c r="M35" s="162">
        <v>29.236979606188466</v>
      </c>
      <c r="N35" s="166">
        <f t="shared" si="1"/>
        <v>-0.23617545979222504</v>
      </c>
      <c r="O35" s="162">
        <f t="shared" si="2"/>
        <v>41.574984999999998</v>
      </c>
      <c r="P35" s="162" t="s">
        <v>49</v>
      </c>
      <c r="Q35" s="162" t="s">
        <v>49</v>
      </c>
      <c r="R35" t="s">
        <v>117</v>
      </c>
    </row>
    <row r="36" spans="1:87">
      <c r="A36" s="148" t="s">
        <v>123</v>
      </c>
      <c r="B36" s="161">
        <v>1404.115898</v>
      </c>
      <c r="C36" s="161">
        <v>25.969588090486557</v>
      </c>
      <c r="D36" s="162">
        <v>1549.1809419999997</v>
      </c>
      <c r="E36" s="162">
        <v>28.613240749804678</v>
      </c>
      <c r="F36" s="162">
        <v>1532.8929700000003</v>
      </c>
      <c r="G36" s="162">
        <v>27.807279557954935</v>
      </c>
      <c r="H36" s="163">
        <v>-2.8167420771981089E-2</v>
      </c>
      <c r="I36" s="162">
        <v>1254.1458903550003</v>
      </c>
      <c r="J36" s="164">
        <v>0</v>
      </c>
      <c r="K36" s="165">
        <v>0</v>
      </c>
      <c r="L36" s="162">
        <v>1421.5488540000001</v>
      </c>
      <c r="M36" s="162">
        <v>25.787453633157735</v>
      </c>
      <c r="N36" s="166">
        <f t="shared" si="1"/>
        <v>-7.2636588580610728E-2</v>
      </c>
      <c r="O36" s="162">
        <f t="shared" si="2"/>
        <v>1421.5488540000001</v>
      </c>
      <c r="P36" s="162" t="s">
        <v>49</v>
      </c>
      <c r="Q36" s="162" t="s">
        <v>49</v>
      </c>
      <c r="R36"/>
    </row>
    <row r="37" spans="1:87">
      <c r="A37" s="148" t="s">
        <v>124</v>
      </c>
      <c r="B37" s="161">
        <v>982.8904</v>
      </c>
      <c r="C37" s="161">
        <v>67.145578008225058</v>
      </c>
      <c r="D37" s="162">
        <v>1052.35706</v>
      </c>
      <c r="E37" s="162">
        <v>72.146455602479023</v>
      </c>
      <c r="F37" s="162">
        <v>1094.72596</v>
      </c>
      <c r="G37" s="162">
        <v>68.309369774117059</v>
      </c>
      <c r="H37" s="163">
        <v>-5.3184675481550814E-2</v>
      </c>
      <c r="I37" s="162">
        <v>895.67025763599997</v>
      </c>
      <c r="J37" s="164">
        <v>0</v>
      </c>
      <c r="K37" s="165">
        <v>0</v>
      </c>
      <c r="L37" s="162">
        <v>1033.1831199999999</v>
      </c>
      <c r="M37" s="162">
        <v>64.494536102423893</v>
      </c>
      <c r="N37" s="166">
        <f t="shared" si="1"/>
        <v>-5.5846418790100369E-2</v>
      </c>
      <c r="O37" s="162">
        <f t="shared" si="2"/>
        <v>1033.1831199999999</v>
      </c>
      <c r="P37" s="162" t="s">
        <v>49</v>
      </c>
      <c r="Q37" s="162" t="s">
        <v>49</v>
      </c>
      <c r="R37"/>
    </row>
    <row r="38" spans="1:87">
      <c r="A38" s="148" t="s">
        <v>125</v>
      </c>
      <c r="B38" s="161">
        <v>2635.7025200000003</v>
      </c>
      <c r="C38" s="161">
        <v>67.110791645342076</v>
      </c>
      <c r="D38" s="162">
        <v>2730.9341200000003</v>
      </c>
      <c r="E38" s="162">
        <v>69.535597941635558</v>
      </c>
      <c r="F38" s="162">
        <v>2756.24404</v>
      </c>
      <c r="G38" s="162">
        <v>69.012725661146476</v>
      </c>
      <c r="H38" s="163">
        <v>-7.5194906776806514E-3</v>
      </c>
      <c r="I38" s="162">
        <v>2255.1571519120002</v>
      </c>
      <c r="J38" s="164">
        <v>9.3186800000000005</v>
      </c>
      <c r="K38" s="164">
        <v>3.2000000000000003E-4</v>
      </c>
      <c r="L38" s="162">
        <v>2632.1768980000002</v>
      </c>
      <c r="M38" s="162">
        <v>65.906247602545946</v>
      </c>
      <c r="N38" s="166">
        <f t="shared" si="1"/>
        <v>-4.5013119375307449E-2</v>
      </c>
      <c r="O38" s="162">
        <f t="shared" si="2"/>
        <v>2632.1768980000002</v>
      </c>
      <c r="P38" s="162">
        <v>42.950240000000001</v>
      </c>
      <c r="Q38" s="162">
        <v>7.6000000000000015E-4</v>
      </c>
      <c r="R38"/>
    </row>
    <row r="40" spans="1:87">
      <c r="A40" s="37" t="s">
        <v>131</v>
      </c>
      <c r="B40" s="41"/>
      <c r="C40" s="41"/>
      <c r="D40" s="41"/>
      <c r="E40" s="41"/>
      <c r="F40" s="41"/>
      <c r="G40" s="41"/>
      <c r="H40" s="41"/>
      <c r="I40" s="41"/>
      <c r="J40" s="41"/>
      <c r="K40" s="41"/>
      <c r="L40" s="41"/>
      <c r="M40" s="41"/>
      <c r="N40" s="41"/>
      <c r="O40" s="41"/>
      <c r="P40" s="41"/>
      <c r="Q40" s="41"/>
    </row>
    <row r="41" spans="1:87" ht="27" customHeight="1">
      <c r="A41" s="235" t="s">
        <v>155</v>
      </c>
      <c r="B41" s="235"/>
      <c r="C41" s="235"/>
      <c r="D41" s="235"/>
      <c r="E41" s="235"/>
      <c r="F41" s="235"/>
      <c r="G41" s="235"/>
      <c r="H41" s="235"/>
      <c r="I41" s="235"/>
      <c r="J41" s="235"/>
      <c r="K41" s="235"/>
      <c r="L41" s="235"/>
      <c r="M41" s="235"/>
      <c r="N41" s="235"/>
      <c r="O41" s="235"/>
      <c r="P41" s="235"/>
      <c r="Q41" s="235"/>
      <c r="R41"/>
    </row>
    <row r="42" spans="1:87" ht="14.45" customHeight="1">
      <c r="A42" s="129" t="s">
        <v>375</v>
      </c>
      <c r="B42" s="124"/>
      <c r="C42" s="124"/>
      <c r="D42" s="124"/>
      <c r="E42" s="124"/>
      <c r="F42" s="124"/>
      <c r="G42" s="124"/>
      <c r="H42" s="124"/>
      <c r="I42" s="124"/>
      <c r="J42" s="124"/>
      <c r="K42" s="124"/>
      <c r="L42" s="124"/>
      <c r="M42" s="124"/>
      <c r="N42" s="124"/>
      <c r="O42" s="124"/>
      <c r="P42" s="124"/>
      <c r="Q42" s="124"/>
      <c r="R42"/>
    </row>
    <row r="43" spans="1:87">
      <c r="A43" s="236" t="s">
        <v>156</v>
      </c>
      <c r="B43" s="236"/>
      <c r="C43" s="236"/>
      <c r="D43" s="236"/>
      <c r="E43" s="236"/>
      <c r="F43" s="236"/>
      <c r="G43" s="236"/>
      <c r="H43" s="236"/>
      <c r="I43" s="236"/>
      <c r="J43" s="236"/>
      <c r="K43" s="236"/>
      <c r="L43" s="236"/>
      <c r="M43" s="236"/>
      <c r="N43" s="236"/>
      <c r="O43" s="236"/>
      <c r="P43" s="236"/>
      <c r="Q43" s="236"/>
      <c r="R43"/>
    </row>
    <row r="44" spans="1:87">
      <c r="A44" s="236" t="s">
        <v>376</v>
      </c>
      <c r="B44" s="236"/>
      <c r="C44" s="236"/>
      <c r="D44" s="236"/>
      <c r="E44" s="236"/>
      <c r="F44" s="236"/>
      <c r="G44" s="236"/>
      <c r="H44" s="236"/>
      <c r="I44" s="236"/>
      <c r="J44" s="236"/>
      <c r="K44" s="236"/>
      <c r="L44" s="236"/>
      <c r="M44" s="236"/>
      <c r="N44" s="236"/>
      <c r="O44" s="236"/>
      <c r="P44" s="236"/>
      <c r="Q44" s="236"/>
      <c r="R44"/>
    </row>
    <row r="45" spans="1:87">
      <c r="A45" s="236" t="s">
        <v>158</v>
      </c>
      <c r="B45" s="236"/>
      <c r="C45" s="236"/>
      <c r="D45" s="236"/>
      <c r="E45" s="236"/>
      <c r="F45" s="236"/>
      <c r="G45" s="236"/>
      <c r="H45" s="236"/>
      <c r="I45" s="236"/>
      <c r="J45" s="236"/>
      <c r="K45" s="236"/>
      <c r="L45" s="236"/>
      <c r="M45" s="236"/>
      <c r="N45" s="236"/>
      <c r="O45" s="236"/>
      <c r="P45" s="236"/>
      <c r="Q45" s="236"/>
      <c r="R45"/>
    </row>
    <row r="46" spans="1:87" ht="24" customHeight="1">
      <c r="A46" s="237"/>
      <c r="B46" s="237"/>
      <c r="C46" s="237"/>
      <c r="D46" s="237"/>
      <c r="E46" s="237"/>
      <c r="F46" s="237"/>
      <c r="G46" s="237"/>
      <c r="H46" s="237"/>
      <c r="I46" s="237"/>
      <c r="J46" s="237"/>
      <c r="K46" s="237"/>
      <c r="L46" s="237"/>
      <c r="M46" s="237"/>
      <c r="N46" s="237"/>
      <c r="O46" s="237"/>
      <c r="P46" s="237"/>
      <c r="Q46" s="237"/>
    </row>
    <row r="47" spans="1:87">
      <c r="B47" s="31"/>
      <c r="E47" s="31"/>
      <c r="G47" s="31"/>
      <c r="H47" s="31"/>
      <c r="I47" s="31"/>
      <c r="J47" s="31"/>
      <c r="M47" s="31"/>
      <c r="N47" s="31"/>
      <c r="O47" s="31"/>
      <c r="P47" s="31"/>
    </row>
    <row r="48" spans="1:87">
      <c r="B48" s="31"/>
      <c r="E48" s="31"/>
      <c r="G48" s="31"/>
      <c r="H48" s="31"/>
      <c r="I48" s="31"/>
      <c r="J48" s="31"/>
      <c r="M48" s="31"/>
      <c r="N48" s="31"/>
      <c r="O48" s="31"/>
      <c r="P48" s="31"/>
    </row>
  </sheetData>
  <sortState xmlns:xlrd2="http://schemas.microsoft.com/office/spreadsheetml/2017/richdata2" ref="A16:A38">
    <sortCondition ref="A16:A38"/>
  </sortState>
  <mergeCells count="18">
    <mergeCell ref="A2:Q2"/>
    <mergeCell ref="L8:Q8"/>
    <mergeCell ref="L14:Q14"/>
    <mergeCell ref="F8:K8"/>
    <mergeCell ref="F14:K14"/>
    <mergeCell ref="A8:A9"/>
    <mergeCell ref="A14:A15"/>
    <mergeCell ref="D8:E8"/>
    <mergeCell ref="D14:E14"/>
    <mergeCell ref="B8:C8"/>
    <mergeCell ref="B14:C14"/>
    <mergeCell ref="A4:L4"/>
    <mergeCell ref="A43:Q43"/>
    <mergeCell ref="A44:Q44"/>
    <mergeCell ref="A45:Q45"/>
    <mergeCell ref="A5:L5"/>
    <mergeCell ref="A46:Q46"/>
    <mergeCell ref="A41:Q4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C3735-DE8D-4838-B908-658176B1700A}">
  <sheetPr>
    <tabColor rgb="FF00C2CC"/>
  </sheetPr>
  <dimension ref="A1:V47"/>
  <sheetViews>
    <sheetView showGridLines="0" topLeftCell="A2" zoomScaleNormal="100" workbookViewId="0">
      <selection activeCell="K62" sqref="K62"/>
    </sheetView>
  </sheetViews>
  <sheetFormatPr defaultColWidth="8.85546875" defaultRowHeight="15"/>
  <cols>
    <col min="1" max="1" width="28.85546875" style="19" bestFit="1" customWidth="1"/>
    <col min="2" max="3" width="13.140625" style="19" hidden="1" customWidth="1"/>
    <col min="4" max="10" width="13.140625" style="19" customWidth="1"/>
    <col min="11" max="11" width="8.85546875" style="36"/>
  </cols>
  <sheetData>
    <row r="1" spans="1:22" ht="24" customHeight="1">
      <c r="A1" s="224" t="s">
        <v>159</v>
      </c>
      <c r="B1" s="224"/>
      <c r="C1" s="224"/>
      <c r="D1" s="224"/>
      <c r="E1" s="32"/>
      <c r="F1" s="32"/>
      <c r="G1" s="32"/>
      <c r="H1" s="32"/>
      <c r="I1" s="32"/>
      <c r="J1" s="32"/>
      <c r="K1" s="44"/>
      <c r="L1" s="21"/>
      <c r="M1" s="21"/>
      <c r="N1" s="21"/>
      <c r="O1" s="21"/>
      <c r="P1" s="21"/>
      <c r="Q1" s="21"/>
      <c r="R1" s="21"/>
    </row>
    <row r="2" spans="1:22" ht="29.45" customHeight="1">
      <c r="A2" s="223" t="s">
        <v>160</v>
      </c>
      <c r="B2" s="223"/>
      <c r="C2" s="223"/>
      <c r="D2" s="223"/>
      <c r="E2" s="223"/>
      <c r="F2" s="223"/>
      <c r="G2" s="223"/>
      <c r="H2" s="223"/>
      <c r="I2" s="223"/>
      <c r="J2" s="223"/>
      <c r="K2" s="211"/>
      <c r="L2" s="25"/>
      <c r="M2" s="25"/>
      <c r="N2" s="25"/>
      <c r="O2" s="25"/>
      <c r="P2" s="25"/>
      <c r="Q2" s="25"/>
      <c r="R2" s="25"/>
    </row>
    <row r="3" spans="1:22">
      <c r="A3" s="138"/>
      <c r="B3" s="138"/>
      <c r="C3" s="138"/>
      <c r="D3" s="138"/>
      <c r="E3" s="138"/>
      <c r="F3" s="138"/>
      <c r="G3" s="138"/>
      <c r="H3" s="138"/>
      <c r="I3" s="138"/>
      <c r="J3" s="138"/>
      <c r="K3" s="208"/>
      <c r="L3" s="138"/>
      <c r="M3" s="138"/>
      <c r="N3" s="138"/>
      <c r="O3" s="138"/>
      <c r="P3" s="138"/>
      <c r="Q3" s="138"/>
      <c r="R3" s="25"/>
      <c r="S3" s="25"/>
      <c r="T3" s="25"/>
      <c r="U3" s="25"/>
      <c r="V3" s="25"/>
    </row>
    <row r="4" spans="1:22" ht="14.45" customHeight="1">
      <c r="A4" s="228" t="s">
        <v>79</v>
      </c>
      <c r="B4" s="228"/>
      <c r="C4" s="228"/>
      <c r="D4" s="228"/>
      <c r="E4" s="228"/>
      <c r="F4" s="228"/>
      <c r="G4" s="228"/>
      <c r="H4" s="228"/>
      <c r="I4" s="228"/>
      <c r="J4" s="228"/>
      <c r="K4" s="208"/>
      <c r="L4" s="138"/>
      <c r="M4" s="138"/>
      <c r="N4" s="138"/>
      <c r="O4" s="138"/>
      <c r="P4" s="138"/>
      <c r="Q4" s="138"/>
      <c r="R4" s="25"/>
      <c r="S4" s="25"/>
      <c r="T4" s="25"/>
      <c r="U4" s="25"/>
      <c r="V4" s="25"/>
    </row>
    <row r="5" spans="1:22" ht="14.45" customHeight="1">
      <c r="A5" s="229" t="s">
        <v>80</v>
      </c>
      <c r="B5" s="229"/>
      <c r="C5" s="229"/>
      <c r="D5" s="229"/>
      <c r="E5" s="229"/>
      <c r="F5" s="229"/>
      <c r="G5" s="229"/>
      <c r="H5" s="229"/>
      <c r="I5" s="229"/>
      <c r="J5" s="229"/>
      <c r="K5" s="208"/>
      <c r="L5" s="138"/>
      <c r="M5" s="138"/>
      <c r="N5" s="138"/>
      <c r="O5" s="138"/>
      <c r="P5" s="138"/>
      <c r="Q5" s="138"/>
      <c r="R5" s="25"/>
      <c r="S5" s="25"/>
      <c r="T5" s="25"/>
      <c r="U5" s="25"/>
      <c r="V5" s="25"/>
    </row>
    <row r="6" spans="1:22">
      <c r="A6" s="138"/>
      <c r="B6" s="138"/>
      <c r="C6" s="138"/>
      <c r="D6" s="138"/>
      <c r="E6" s="138"/>
      <c r="F6" s="138"/>
      <c r="G6" s="138"/>
      <c r="H6" s="138"/>
      <c r="I6" s="138"/>
      <c r="J6" s="138"/>
      <c r="K6" s="208"/>
      <c r="L6" s="138"/>
      <c r="M6" s="138"/>
      <c r="N6" s="138"/>
      <c r="O6" s="138"/>
      <c r="P6" s="138"/>
      <c r="Q6" s="138"/>
      <c r="R6" s="25"/>
      <c r="S6" s="25"/>
      <c r="T6" s="25"/>
      <c r="U6" s="25"/>
      <c r="V6" s="25"/>
    </row>
    <row r="7" spans="1:22">
      <c r="A7" s="18"/>
    </row>
    <row r="8" spans="1:22">
      <c r="A8" s="225" t="s">
        <v>81</v>
      </c>
      <c r="B8" s="241" t="s">
        <v>140</v>
      </c>
      <c r="C8" s="241"/>
      <c r="D8" s="240" t="s">
        <v>141</v>
      </c>
      <c r="E8" s="240"/>
      <c r="F8" s="240" t="s">
        <v>82</v>
      </c>
      <c r="G8" s="240"/>
      <c r="H8" s="240" t="s">
        <v>83</v>
      </c>
      <c r="I8" s="240"/>
      <c r="J8" s="240"/>
    </row>
    <row r="9" spans="1:22" ht="31.5" customHeight="1">
      <c r="A9" s="225"/>
      <c r="B9" s="139" t="s">
        <v>161</v>
      </c>
      <c r="C9" s="139" t="s">
        <v>162</v>
      </c>
      <c r="D9" s="139" t="s">
        <v>161</v>
      </c>
      <c r="E9" s="139" t="s">
        <v>162</v>
      </c>
      <c r="F9" s="139" t="s">
        <v>161</v>
      </c>
      <c r="G9" s="139" t="s">
        <v>162</v>
      </c>
      <c r="H9" s="139" t="s">
        <v>161</v>
      </c>
      <c r="I9" s="139" t="s">
        <v>163</v>
      </c>
      <c r="J9" s="139" t="s">
        <v>164</v>
      </c>
      <c r="K9" s="36" t="s">
        <v>85</v>
      </c>
    </row>
    <row r="10" spans="1:22">
      <c r="A10" s="152" t="s">
        <v>86</v>
      </c>
      <c r="B10" s="161">
        <v>42152.645554800001</v>
      </c>
      <c r="C10" s="161">
        <v>87.073885981323187</v>
      </c>
      <c r="D10" s="167">
        <v>33896.667148199995</v>
      </c>
      <c r="E10" s="167">
        <v>77.906760151810346</v>
      </c>
      <c r="F10" s="167">
        <v>34303.296473326256</v>
      </c>
      <c r="G10" s="167">
        <v>72.832507054142454</v>
      </c>
      <c r="H10" s="168">
        <v>36714.540167520412</v>
      </c>
      <c r="I10" s="168">
        <v>54.928097802064521</v>
      </c>
      <c r="J10" s="166">
        <f>(I10-G10)/I10</f>
        <v>-0.32596084642503276</v>
      </c>
    </row>
    <row r="11" spans="1:22">
      <c r="A11" s="155" t="s">
        <v>87</v>
      </c>
      <c r="B11" s="161">
        <v>36283.747959014283</v>
      </c>
      <c r="C11" s="161">
        <v>83.702656126790885</v>
      </c>
      <c r="D11" s="167">
        <v>36049.810036260002</v>
      </c>
      <c r="E11" s="167">
        <v>80.380565790896696</v>
      </c>
      <c r="F11" s="167">
        <v>31464.465717369018</v>
      </c>
      <c r="G11" s="167">
        <v>72.291645902654309</v>
      </c>
      <c r="H11" s="168">
        <v>31944.300019799997</v>
      </c>
      <c r="I11" s="168">
        <v>66.196050036482703</v>
      </c>
      <c r="J11" s="166">
        <f>(I11-G11)/I11</f>
        <v>-9.2083981790637578E-2</v>
      </c>
    </row>
    <row r="12" spans="1:22">
      <c r="A12" s="155" t="s">
        <v>88</v>
      </c>
      <c r="B12" s="161">
        <v>16413.8852401</v>
      </c>
      <c r="C12" s="161">
        <v>91.571580142987457</v>
      </c>
      <c r="D12" s="167">
        <v>13527.240320499999</v>
      </c>
      <c r="E12" s="167">
        <v>75.558469332810517</v>
      </c>
      <c r="F12" s="167">
        <v>12805.107451382351</v>
      </c>
      <c r="G12" s="167">
        <v>68.588636350345723</v>
      </c>
      <c r="H12" s="168">
        <v>13416.321476799998</v>
      </c>
      <c r="I12" s="168">
        <v>71.849427627199503</v>
      </c>
      <c r="J12" s="166">
        <f>(I12-G12)/I12</f>
        <v>4.5383677846020397E-2</v>
      </c>
    </row>
    <row r="13" spans="1:22">
      <c r="A13" s="18"/>
    </row>
    <row r="14" spans="1:22">
      <c r="A14" s="225" t="s">
        <v>89</v>
      </c>
      <c r="B14" s="241" t="s">
        <v>140</v>
      </c>
      <c r="C14" s="241"/>
      <c r="D14" s="240" t="s">
        <v>141</v>
      </c>
      <c r="E14" s="240"/>
      <c r="F14" s="240" t="s">
        <v>82</v>
      </c>
      <c r="G14" s="240"/>
      <c r="H14" s="240" t="s">
        <v>83</v>
      </c>
      <c r="I14" s="240"/>
      <c r="J14" s="240"/>
    </row>
    <row r="15" spans="1:22" ht="31.5" customHeight="1">
      <c r="A15" s="225"/>
      <c r="B15" s="139" t="s">
        <v>161</v>
      </c>
      <c r="C15" s="139" t="s">
        <v>162</v>
      </c>
      <c r="D15" s="139" t="s">
        <v>161</v>
      </c>
      <c r="E15" s="139" t="s">
        <v>162</v>
      </c>
      <c r="F15" s="139" t="s">
        <v>161</v>
      </c>
      <c r="G15" s="139" t="s">
        <v>162</v>
      </c>
      <c r="H15" s="139" t="s">
        <v>161</v>
      </c>
      <c r="I15" s="139" t="s">
        <v>162</v>
      </c>
      <c r="J15" s="139" t="s">
        <v>164</v>
      </c>
      <c r="K15" s="36" t="s">
        <v>85</v>
      </c>
    </row>
    <row r="16" spans="1:22">
      <c r="A16" s="148" t="s">
        <v>94</v>
      </c>
      <c r="B16" s="169">
        <v>1629.4701849999999</v>
      </c>
      <c r="C16" s="169">
        <v>55.891247088765631</v>
      </c>
      <c r="D16" s="159">
        <v>1516.7883753999999</v>
      </c>
      <c r="E16" s="159">
        <v>52.007144707697584</v>
      </c>
      <c r="F16" s="159">
        <v>1709.3531287000001</v>
      </c>
      <c r="G16" s="159">
        <v>58.12406290315451</v>
      </c>
      <c r="H16" s="159">
        <v>1311.1485905</v>
      </c>
      <c r="I16" s="159">
        <v>44.540230811824408</v>
      </c>
      <c r="J16" s="170">
        <f>IFERROR((I16-G16)/I16,"-")</f>
        <v>-0.30497893351113725</v>
      </c>
      <c r="K16" s="212"/>
    </row>
    <row r="17" spans="1:12">
      <c r="A17" s="148" t="s">
        <v>96</v>
      </c>
      <c r="B17" s="169"/>
      <c r="C17" s="169"/>
      <c r="D17" s="159"/>
      <c r="E17" s="159"/>
      <c r="F17" s="159">
        <v>733.60582336971208</v>
      </c>
      <c r="G17" s="159">
        <v>0</v>
      </c>
      <c r="H17" s="159">
        <v>1575.0467395000001</v>
      </c>
      <c r="I17" s="159">
        <v>41.100219964459157</v>
      </c>
      <c r="J17" s="170">
        <f>IFERROR((I17-G17)/I17,"-")</f>
        <v>1</v>
      </c>
      <c r="K17" s="212"/>
    </row>
    <row r="18" spans="1:12">
      <c r="A18" s="148" t="s">
        <v>99</v>
      </c>
      <c r="B18" s="169">
        <v>701.9145714</v>
      </c>
      <c r="C18" s="169" t="s">
        <v>154</v>
      </c>
      <c r="D18" s="159">
        <v>753.84440069999982</v>
      </c>
      <c r="E18" s="162" t="s">
        <v>154</v>
      </c>
      <c r="F18" s="159">
        <v>665.90279199999998</v>
      </c>
      <c r="G18" s="162">
        <v>0</v>
      </c>
      <c r="H18" s="159">
        <v>0</v>
      </c>
      <c r="I18" s="162">
        <v>0</v>
      </c>
      <c r="J18" s="162">
        <v>0</v>
      </c>
      <c r="K18" s="212" t="s">
        <v>100</v>
      </c>
    </row>
    <row r="19" spans="1:12">
      <c r="A19" s="148" t="s">
        <v>97</v>
      </c>
      <c r="B19" s="169"/>
      <c r="C19" s="169"/>
      <c r="D19" s="159"/>
      <c r="E19" s="162"/>
      <c r="F19" s="162">
        <v>0</v>
      </c>
      <c r="G19" s="162">
        <v>0</v>
      </c>
      <c r="H19" s="159">
        <v>321.2077601204208</v>
      </c>
      <c r="I19" s="162">
        <v>7.6526869554959065</v>
      </c>
      <c r="J19" s="166">
        <f>IFERROR((I19-G19)/I19,"-")</f>
        <v>1</v>
      </c>
      <c r="K19" s="212" t="s">
        <v>103</v>
      </c>
    </row>
    <row r="20" spans="1:12">
      <c r="A20" s="148" t="s">
        <v>101</v>
      </c>
      <c r="B20" s="169">
        <v>8633.4919599999994</v>
      </c>
      <c r="C20" s="169">
        <v>137.06762114782234</v>
      </c>
      <c r="D20" s="159">
        <v>7639.2401491000001</v>
      </c>
      <c r="E20" s="162">
        <v>122.02966620767873</v>
      </c>
      <c r="F20" s="159">
        <v>7262.7717199999997</v>
      </c>
      <c r="G20" s="162">
        <v>112.67290816318615</v>
      </c>
      <c r="H20" s="159">
        <v>7030.0372699999998</v>
      </c>
      <c r="I20" s="162">
        <v>109.10243578044299</v>
      </c>
      <c r="J20" s="166">
        <f>IFERROR((I20-G20)/I20,"-")</f>
        <v>-3.2725872316254762E-2</v>
      </c>
      <c r="K20" s="212"/>
    </row>
    <row r="21" spans="1:12">
      <c r="A21" s="148" t="s">
        <v>104</v>
      </c>
      <c r="B21" s="169">
        <v>4802.3669881000005</v>
      </c>
      <c r="C21" s="169">
        <v>115.25643889379555</v>
      </c>
      <c r="D21" s="159">
        <v>4234.1955562000003</v>
      </c>
      <c r="E21" s="162">
        <v>101.62841710850026</v>
      </c>
      <c r="F21" s="159">
        <v>4176.8404921000001</v>
      </c>
      <c r="G21" s="162">
        <v>99.141245284855046</v>
      </c>
      <c r="H21" s="159">
        <v>3884.9973722999998</v>
      </c>
      <c r="I21" s="162">
        <v>92.251517278471539</v>
      </c>
      <c r="J21" s="166">
        <f>IFERROR((I21-G21)/I21,"-")</f>
        <v>-7.4684170078049672E-2</v>
      </c>
      <c r="K21" s="212"/>
    </row>
    <row r="22" spans="1:12">
      <c r="A22" s="148" t="s">
        <v>106</v>
      </c>
      <c r="B22" s="169">
        <v>1404.2142799000001</v>
      </c>
      <c r="C22" s="169">
        <v>51.505849639807508</v>
      </c>
      <c r="D22" s="159">
        <v>1030.5477824</v>
      </c>
      <c r="E22" s="162">
        <v>37.695566446100216</v>
      </c>
      <c r="F22" s="159">
        <v>1111.1585345000001</v>
      </c>
      <c r="G22" s="162">
        <v>33.985268050759593</v>
      </c>
      <c r="H22" s="159">
        <v>1215.7395715999999</v>
      </c>
      <c r="I22" s="162">
        <v>37.183924649720296</v>
      </c>
      <c r="J22" s="166">
        <f>IFERROR((I22-G22)/I22,"-")</f>
        <v>8.6022565640734849E-2</v>
      </c>
      <c r="K22" s="212"/>
    </row>
    <row r="23" spans="1:12">
      <c r="A23" s="148" t="s">
        <v>107</v>
      </c>
      <c r="B23" s="169">
        <v>792.36424890000001</v>
      </c>
      <c r="C23" s="169">
        <v>38.832247750529291</v>
      </c>
      <c r="D23" s="159">
        <v>942.07027479999999</v>
      </c>
      <c r="E23" s="162">
        <v>46.169052124990202</v>
      </c>
      <c r="F23" s="159">
        <v>901.84630530000004</v>
      </c>
      <c r="G23" s="162">
        <v>41.196374160629283</v>
      </c>
      <c r="H23" s="159">
        <v>884.74865479999994</v>
      </c>
      <c r="I23" s="162">
        <v>40.292403512127585</v>
      </c>
      <c r="J23" s="166">
        <f>IFERROR((I23-G23)/I23,"-")</f>
        <v>-2.2435262473970118E-2</v>
      </c>
      <c r="K23" s="212"/>
    </row>
    <row r="24" spans="1:12">
      <c r="A24" s="148" t="s">
        <v>108</v>
      </c>
      <c r="B24" s="169">
        <v>0</v>
      </c>
      <c r="C24" s="169">
        <v>0</v>
      </c>
      <c r="D24" s="159">
        <v>0</v>
      </c>
      <c r="E24" s="162">
        <v>0</v>
      </c>
      <c r="F24" s="159">
        <v>0</v>
      </c>
      <c r="G24" s="162">
        <v>0</v>
      </c>
      <c r="H24" s="159">
        <v>0</v>
      </c>
      <c r="I24" s="162">
        <v>0</v>
      </c>
      <c r="J24" s="162">
        <v>0</v>
      </c>
      <c r="K24" s="212" t="s">
        <v>111</v>
      </c>
    </row>
    <row r="25" spans="1:12">
      <c r="A25" s="148" t="s">
        <v>109</v>
      </c>
      <c r="B25" s="169">
        <v>1629.0247700999998</v>
      </c>
      <c r="C25" s="169">
        <v>41.776185887095735</v>
      </c>
      <c r="D25" s="159">
        <v>1635.7366276</v>
      </c>
      <c r="E25" s="162">
        <v>42.814614478171762</v>
      </c>
      <c r="F25" s="159">
        <v>1789.8647362000002</v>
      </c>
      <c r="G25" s="162">
        <v>45.991729501941315</v>
      </c>
      <c r="H25" s="159">
        <v>1903.7206520999998</v>
      </c>
      <c r="I25" s="162">
        <v>48.916073808844722</v>
      </c>
      <c r="J25" s="166">
        <f>IFERROR((I25-G25)/I25,"-")</f>
        <v>5.9782890964046348E-2</v>
      </c>
      <c r="K25" s="212"/>
    </row>
    <row r="26" spans="1:12">
      <c r="A26" s="148" t="s">
        <v>110</v>
      </c>
      <c r="B26" s="169">
        <v>869.33728571428571</v>
      </c>
      <c r="C26" s="169" t="s">
        <v>154</v>
      </c>
      <c r="D26" s="159">
        <v>4297.5708090999997</v>
      </c>
      <c r="E26" s="162">
        <v>187.92945640633195</v>
      </c>
      <c r="F26" s="159">
        <v>3253.9409074</v>
      </c>
      <c r="G26" s="162">
        <v>136.875485104951</v>
      </c>
      <c r="H26" s="159">
        <v>3540.9627815000003</v>
      </c>
      <c r="I26" s="162">
        <v>148.94892447314183</v>
      </c>
      <c r="J26" s="166">
        <f>IFERROR((I26-G26)/I26,"-")</f>
        <v>8.1057580045620886E-2</v>
      </c>
      <c r="K26" s="212"/>
    </row>
    <row r="27" spans="1:12">
      <c r="A27" s="148" t="s">
        <v>112</v>
      </c>
      <c r="B27" s="169">
        <v>1046.8645732999998</v>
      </c>
      <c r="C27" s="169">
        <v>17.128384165566349</v>
      </c>
      <c r="D27" s="159">
        <v>2348.4385173600003</v>
      </c>
      <c r="E27" s="162">
        <v>38.652652221701032</v>
      </c>
      <c r="F27" s="159">
        <v>1326.21691932</v>
      </c>
      <c r="G27" s="162">
        <v>20.557741673926323</v>
      </c>
      <c r="H27" s="159">
        <v>2017.7785899999999</v>
      </c>
      <c r="I27" s="162">
        <v>31.272383052786072</v>
      </c>
      <c r="J27" s="166">
        <f>IFERROR((I27-G27)/I27,"-")</f>
        <v>0.34262311768099096</v>
      </c>
      <c r="K27" s="212"/>
    </row>
    <row r="28" spans="1:12">
      <c r="A28" s="148" t="s">
        <v>113</v>
      </c>
      <c r="B28" s="169"/>
      <c r="C28" s="169"/>
      <c r="D28" s="159"/>
      <c r="E28" s="162"/>
      <c r="F28" s="159">
        <v>0</v>
      </c>
      <c r="G28" s="162">
        <v>0</v>
      </c>
      <c r="H28" s="159">
        <v>0</v>
      </c>
      <c r="I28" s="162">
        <v>0</v>
      </c>
      <c r="J28" s="162">
        <v>0</v>
      </c>
      <c r="K28" s="212" t="s">
        <v>111</v>
      </c>
    </row>
    <row r="29" spans="1:12">
      <c r="A29" s="148" t="s">
        <v>114</v>
      </c>
      <c r="B29" s="169">
        <v>0</v>
      </c>
      <c r="C29" s="169">
        <v>0</v>
      </c>
      <c r="D29" s="159">
        <v>0</v>
      </c>
      <c r="E29" s="162">
        <v>0</v>
      </c>
      <c r="F29" s="159">
        <v>0</v>
      </c>
      <c r="G29" s="162">
        <v>0</v>
      </c>
      <c r="H29" s="159">
        <v>0</v>
      </c>
      <c r="I29" s="162">
        <v>0</v>
      </c>
      <c r="J29" s="162">
        <v>0</v>
      </c>
      <c r="K29" s="212" t="s">
        <v>111</v>
      </c>
    </row>
    <row r="30" spans="1:12">
      <c r="A30" s="148" t="s">
        <v>115</v>
      </c>
      <c r="B30" s="169">
        <v>1145.9146467999999</v>
      </c>
      <c r="C30" s="169">
        <v>44.652056127061314</v>
      </c>
      <c r="D30" s="159">
        <v>1207.1110357</v>
      </c>
      <c r="E30" s="162">
        <v>47.569565990297797</v>
      </c>
      <c r="F30" s="159">
        <v>1441.1083286</v>
      </c>
      <c r="G30" s="162">
        <v>54.486100797380637</v>
      </c>
      <c r="H30" s="159">
        <v>2003.9153331999998</v>
      </c>
      <c r="I30" s="162">
        <v>75.809972731468505</v>
      </c>
      <c r="J30" s="166">
        <f>IFERROR((I30-G30)/I30,"-")</f>
        <v>0.28128056462466433</v>
      </c>
      <c r="K30" s="212"/>
    </row>
    <row r="31" spans="1:12">
      <c r="A31" s="148" t="s">
        <v>118</v>
      </c>
      <c r="B31" s="169">
        <v>4149.4953762999994</v>
      </c>
      <c r="C31" s="169">
        <v>110.81869929227645</v>
      </c>
      <c r="D31" s="159">
        <v>3181.8989337999997</v>
      </c>
      <c r="E31" s="162">
        <v>84.977538024783669</v>
      </c>
      <c r="F31" s="159">
        <v>2978.4467134999995</v>
      </c>
      <c r="G31" s="162">
        <v>72.471816475254258</v>
      </c>
      <c r="H31" s="159">
        <v>2711.9006464999998</v>
      </c>
      <c r="I31" s="162">
        <v>65.986195106817846</v>
      </c>
      <c r="J31" s="166">
        <f>IFERROR((I31-G31)/I31,"-")</f>
        <v>-9.8287548750728052E-2</v>
      </c>
      <c r="K31" s="212"/>
      <c r="L31" s="16"/>
    </row>
    <row r="32" spans="1:12">
      <c r="A32" s="148" t="s">
        <v>119</v>
      </c>
      <c r="B32" s="169"/>
      <c r="C32" s="169"/>
      <c r="D32" s="159"/>
      <c r="E32" s="162"/>
      <c r="F32" s="159">
        <v>0</v>
      </c>
      <c r="G32" s="162">
        <v>0</v>
      </c>
      <c r="H32" s="159">
        <v>0</v>
      </c>
      <c r="I32" s="162">
        <v>0</v>
      </c>
      <c r="J32" s="162">
        <v>0</v>
      </c>
      <c r="K32" s="212" t="s">
        <v>111</v>
      </c>
      <c r="L32" s="16"/>
    </row>
    <row r="33" spans="1:17">
      <c r="A33" s="148" t="s">
        <v>120</v>
      </c>
      <c r="B33" s="169">
        <v>2127.2343046000001</v>
      </c>
      <c r="C33" s="169">
        <v>74.741212185094653</v>
      </c>
      <c r="D33" s="159">
        <v>2118.7266340000001</v>
      </c>
      <c r="E33" s="162">
        <v>76.535490788005461</v>
      </c>
      <c r="F33" s="159">
        <v>1750.3790956000003</v>
      </c>
      <c r="G33" s="162">
        <v>61.762703180866616</v>
      </c>
      <c r="H33" s="159">
        <v>1536.2850484000001</v>
      </c>
      <c r="I33" s="162">
        <v>54.208324176202233</v>
      </c>
      <c r="J33" s="166">
        <f t="shared" ref="J33:J38" si="0">IFERROR((I33-G33)/I33,"-")</f>
        <v>-0.13935828342726742</v>
      </c>
      <c r="K33" s="212"/>
    </row>
    <row r="34" spans="1:17">
      <c r="A34" s="148" t="s">
        <v>121</v>
      </c>
      <c r="B34" s="169">
        <v>2135.0299839999998</v>
      </c>
      <c r="C34" s="169">
        <v>56.844848597802383</v>
      </c>
      <c r="D34" s="159">
        <v>1839.8250403</v>
      </c>
      <c r="E34" s="162">
        <v>49.046829255483637</v>
      </c>
      <c r="F34" s="159">
        <v>1673.5965650000001</v>
      </c>
      <c r="G34" s="162">
        <v>44.591665822933209</v>
      </c>
      <c r="H34" s="159">
        <v>1833.4295778999999</v>
      </c>
      <c r="I34" s="162">
        <v>48.847818026562933</v>
      </c>
      <c r="J34" s="166">
        <f t="shared" si="0"/>
        <v>8.7130856107334689E-2</v>
      </c>
      <c r="K34" s="212"/>
    </row>
    <row r="35" spans="1:17">
      <c r="A35" s="148" t="s">
        <v>122</v>
      </c>
      <c r="B35" s="169">
        <v>620.21873129999994</v>
      </c>
      <c r="C35" s="169">
        <v>436.15944535864975</v>
      </c>
      <c r="D35" s="159">
        <v>642.6636704</v>
      </c>
      <c r="E35" s="162">
        <v>451.94350942334734</v>
      </c>
      <c r="F35" s="159">
        <v>634.27737760000002</v>
      </c>
      <c r="G35" s="162">
        <v>446.04597580872013</v>
      </c>
      <c r="H35" s="159">
        <v>667.5896676000001</v>
      </c>
      <c r="I35" s="162">
        <v>469.47234008438824</v>
      </c>
      <c r="J35" s="166">
        <f t="shared" si="0"/>
        <v>4.989934928106135E-2</v>
      </c>
      <c r="K35" s="212" t="s">
        <v>117</v>
      </c>
    </row>
    <row r="36" spans="1:17">
      <c r="A36" s="148" t="s">
        <v>123</v>
      </c>
      <c r="B36" s="169">
        <v>5523.7439800000002</v>
      </c>
      <c r="C36" s="169">
        <v>102.16347246137714</v>
      </c>
      <c r="D36" s="159">
        <v>3961.9645199999991</v>
      </c>
      <c r="E36" s="162">
        <v>73.177149020817424</v>
      </c>
      <c r="F36" s="159">
        <v>3306.8656118823524</v>
      </c>
      <c r="G36" s="162">
        <v>59.987838896671462</v>
      </c>
      <c r="H36" s="159">
        <v>3930.7594699999991</v>
      </c>
      <c r="I36" s="162">
        <v>71.3055181258798</v>
      </c>
      <c r="J36" s="166">
        <f t="shared" si="0"/>
        <v>0.1587209451199636</v>
      </c>
      <c r="K36" s="212"/>
    </row>
    <row r="37" spans="1:17">
      <c r="A37" s="148" t="s">
        <v>124</v>
      </c>
      <c r="B37" s="169">
        <v>1403.3786144999997</v>
      </c>
      <c r="C37" s="169">
        <v>95.870982395376458</v>
      </c>
      <c r="D37" s="159">
        <v>1589.8407271999999</v>
      </c>
      <c r="E37" s="162">
        <v>108.99472983052706</v>
      </c>
      <c r="F37" s="159">
        <v>1995.4630868000002</v>
      </c>
      <c r="G37" s="162">
        <v>124.51410750031201</v>
      </c>
      <c r="H37" s="159">
        <v>1616.4228134999998</v>
      </c>
      <c r="I37" s="162">
        <v>100.90219002228505</v>
      </c>
      <c r="J37" s="166">
        <f t="shared" si="0"/>
        <v>-0.23400797815004881</v>
      </c>
      <c r="K37" s="212"/>
    </row>
    <row r="38" spans="1:17">
      <c r="A38" s="148" t="s">
        <v>125</v>
      </c>
      <c r="B38" s="169">
        <v>4817.0564458999997</v>
      </c>
      <c r="C38" s="169">
        <v>122.65286732155451</v>
      </c>
      <c r="D38" s="159">
        <v>4313.2992506000001</v>
      </c>
      <c r="E38" s="162">
        <v>109.82609953684253</v>
      </c>
      <c r="F38" s="159">
        <v>3880.1448245000001</v>
      </c>
      <c r="G38" s="162">
        <v>97.153723114712236</v>
      </c>
      <c r="H38" s="159">
        <v>4287.5909995000002</v>
      </c>
      <c r="I38" s="162">
        <v>107.35563945045095</v>
      </c>
      <c r="J38" s="166">
        <f t="shared" si="0"/>
        <v>9.502916090819169E-2</v>
      </c>
      <c r="K38" s="212"/>
    </row>
    <row r="39" spans="1:17">
      <c r="B39" s="20"/>
      <c r="C39" s="20"/>
      <c r="D39" s="20"/>
      <c r="E39" s="20"/>
      <c r="F39" s="20"/>
      <c r="G39" s="20"/>
      <c r="H39" s="20"/>
      <c r="I39" s="20"/>
      <c r="J39" s="20"/>
      <c r="K39" s="213"/>
    </row>
    <row r="40" spans="1:17">
      <c r="A40" s="35" t="s">
        <v>165</v>
      </c>
    </row>
    <row r="41" spans="1:17" ht="27" customHeight="1">
      <c r="A41" s="235" t="s">
        <v>155</v>
      </c>
      <c r="B41" s="235"/>
      <c r="C41" s="235"/>
      <c r="D41" s="235"/>
      <c r="E41" s="235"/>
      <c r="F41" s="235"/>
      <c r="G41" s="235"/>
      <c r="H41" s="235"/>
      <c r="I41" s="235"/>
      <c r="J41" s="235"/>
      <c r="K41" s="235"/>
      <c r="L41" s="235"/>
      <c r="M41" s="235"/>
      <c r="N41" s="235"/>
      <c r="O41" s="235"/>
      <c r="P41" s="235"/>
      <c r="Q41" s="235"/>
    </row>
    <row r="42" spans="1:17">
      <c r="A42" s="236" t="s">
        <v>166</v>
      </c>
      <c r="B42" s="236"/>
      <c r="C42" s="236"/>
      <c r="D42" s="236"/>
      <c r="E42" s="236"/>
      <c r="F42" s="236"/>
      <c r="G42" s="236"/>
      <c r="H42" s="236"/>
      <c r="I42" s="236"/>
      <c r="J42" s="236"/>
    </row>
    <row r="43" spans="1:17">
      <c r="A43" s="236" t="s">
        <v>167</v>
      </c>
      <c r="B43" s="236"/>
      <c r="C43" s="236"/>
      <c r="D43" s="236"/>
      <c r="E43" s="236"/>
      <c r="F43" s="236"/>
      <c r="G43" s="236"/>
      <c r="H43" s="236"/>
      <c r="I43" s="236"/>
      <c r="J43" s="236"/>
      <c r="K43" s="236"/>
      <c r="L43" s="236"/>
      <c r="M43" s="236"/>
      <c r="N43" s="236"/>
      <c r="O43" s="236"/>
      <c r="P43" s="236"/>
      <c r="Q43" s="236"/>
    </row>
    <row r="44" spans="1:17">
      <c r="A44" s="236" t="s">
        <v>168</v>
      </c>
      <c r="B44" s="236"/>
      <c r="C44" s="236"/>
      <c r="D44" s="236"/>
      <c r="E44" s="236"/>
      <c r="F44" s="236"/>
      <c r="G44" s="236"/>
      <c r="H44" s="236"/>
      <c r="I44" s="236"/>
      <c r="J44" s="236"/>
    </row>
    <row r="45" spans="1:17">
      <c r="A45" s="236" t="s">
        <v>158</v>
      </c>
      <c r="B45" s="236"/>
      <c r="C45" s="236"/>
      <c r="D45" s="236"/>
      <c r="E45" s="236"/>
      <c r="F45" s="236"/>
      <c r="G45" s="236"/>
      <c r="H45" s="236"/>
      <c r="I45" s="236"/>
      <c r="J45" s="236"/>
    </row>
    <row r="47" spans="1:17">
      <c r="K47" s="212"/>
      <c r="L47" s="16"/>
      <c r="M47" s="16"/>
      <c r="N47" s="16"/>
    </row>
  </sheetData>
  <sortState xmlns:xlrd2="http://schemas.microsoft.com/office/spreadsheetml/2017/richdata2" ref="A18:C38">
    <sortCondition ref="A18:A38"/>
  </sortState>
  <mergeCells count="19">
    <mergeCell ref="A1:D1"/>
    <mergeCell ref="D8:E8"/>
    <mergeCell ref="D14:E14"/>
    <mergeCell ref="A8:A9"/>
    <mergeCell ref="A14:A15"/>
    <mergeCell ref="B8:C8"/>
    <mergeCell ref="A2:J2"/>
    <mergeCell ref="F8:G8"/>
    <mergeCell ref="F14:G14"/>
    <mergeCell ref="A4:J4"/>
    <mergeCell ref="A5:J5"/>
    <mergeCell ref="A42:J42"/>
    <mergeCell ref="A45:J45"/>
    <mergeCell ref="H8:J8"/>
    <mergeCell ref="H14:J14"/>
    <mergeCell ref="B14:C14"/>
    <mergeCell ref="A44:J44"/>
    <mergeCell ref="A41:Q41"/>
    <mergeCell ref="A43:Q43"/>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C136A-CB17-43CA-A38E-A47A57AF4871}">
  <sheetPr>
    <tabColor rgb="FF00C2CC"/>
  </sheetPr>
  <dimension ref="A1:CS48"/>
  <sheetViews>
    <sheetView showGridLines="0" zoomScaleNormal="100" workbookViewId="0">
      <selection activeCell="K62" sqref="K62"/>
    </sheetView>
  </sheetViews>
  <sheetFormatPr defaultColWidth="8.85546875" defaultRowHeight="15"/>
  <cols>
    <col min="1" max="1" width="28.85546875" style="19" customWidth="1"/>
    <col min="2" max="4" width="12.42578125" style="19" hidden="1" customWidth="1"/>
    <col min="5" max="13" width="12.42578125" style="19" customWidth="1"/>
    <col min="14" max="14" width="8.85546875" style="36"/>
  </cols>
  <sheetData>
    <row r="1" spans="1:97">
      <c r="A1" s="122" t="s">
        <v>169</v>
      </c>
      <c r="B1" s="122"/>
      <c r="C1" s="122"/>
      <c r="D1" s="122"/>
      <c r="E1" s="21"/>
      <c r="F1" s="21"/>
      <c r="G1" s="21"/>
      <c r="H1" s="21"/>
      <c r="I1" s="21"/>
      <c r="J1" s="21"/>
      <c r="K1" s="21"/>
      <c r="L1" s="21"/>
      <c r="M1" s="21"/>
      <c r="N1" s="44"/>
      <c r="O1" s="21"/>
    </row>
    <row r="2" spans="1:97" ht="40.5" customHeight="1">
      <c r="A2" s="223" t="s">
        <v>170</v>
      </c>
      <c r="B2" s="223"/>
      <c r="C2" s="223"/>
      <c r="D2" s="223"/>
      <c r="E2" s="223"/>
      <c r="F2" s="223"/>
      <c r="G2" s="223"/>
      <c r="H2" s="223"/>
      <c r="I2" s="223"/>
      <c r="J2" s="223"/>
      <c r="K2" s="223"/>
      <c r="L2" s="223"/>
      <c r="M2" s="223"/>
      <c r="N2" s="211"/>
      <c r="O2" s="25"/>
    </row>
    <row r="3" spans="1:97">
      <c r="A3" s="138"/>
      <c r="B3" s="138"/>
      <c r="C3" s="138"/>
      <c r="D3" s="138"/>
      <c r="E3" s="138"/>
      <c r="F3" s="138"/>
      <c r="G3" s="138"/>
      <c r="H3" s="138"/>
      <c r="I3" s="138"/>
      <c r="J3" s="138"/>
      <c r="K3" s="138"/>
      <c r="L3" s="138"/>
      <c r="M3" s="138"/>
      <c r="N3" s="208"/>
      <c r="O3" s="138"/>
      <c r="P3" s="138"/>
      <c r="Q3" s="138"/>
      <c r="R3" s="25"/>
      <c r="S3" s="25"/>
      <c r="T3" s="25"/>
      <c r="U3" s="25"/>
      <c r="V3" s="25"/>
    </row>
    <row r="4" spans="1:97" ht="14.45" customHeight="1">
      <c r="A4" s="228" t="s">
        <v>79</v>
      </c>
      <c r="B4" s="228"/>
      <c r="C4" s="228"/>
      <c r="D4" s="228"/>
      <c r="E4" s="228"/>
      <c r="F4" s="228"/>
      <c r="G4" s="228"/>
      <c r="H4" s="228"/>
      <c r="I4" s="228"/>
      <c r="J4" s="228"/>
      <c r="K4" s="138"/>
      <c r="L4" s="138"/>
      <c r="M4" s="138"/>
      <c r="N4" s="208"/>
      <c r="O4" s="138"/>
      <c r="P4" s="138"/>
      <c r="Q4" s="138"/>
      <c r="R4" s="25"/>
      <c r="S4" s="25"/>
      <c r="T4" s="25"/>
      <c r="U4" s="25"/>
      <c r="V4" s="25"/>
    </row>
    <row r="5" spans="1:97" ht="14.45" customHeight="1">
      <c r="A5" s="229" t="s">
        <v>80</v>
      </c>
      <c r="B5" s="229"/>
      <c r="C5" s="229"/>
      <c r="D5" s="229"/>
      <c r="E5" s="229"/>
      <c r="F5" s="229"/>
      <c r="G5" s="229"/>
      <c r="H5" s="229"/>
      <c r="I5" s="229"/>
      <c r="J5" s="229"/>
      <c r="K5" s="138"/>
      <c r="L5" s="138"/>
      <c r="M5" s="138"/>
      <c r="N5" s="208"/>
      <c r="O5" s="138"/>
      <c r="P5" s="138"/>
      <c r="Q5" s="138"/>
      <c r="R5" s="25"/>
      <c r="S5" s="25"/>
      <c r="T5" s="25"/>
      <c r="U5" s="25"/>
      <c r="V5" s="25"/>
    </row>
    <row r="6" spans="1:97">
      <c r="A6" s="18"/>
    </row>
    <row r="7" spans="1:97">
      <c r="A7" s="225" t="s">
        <v>81</v>
      </c>
      <c r="B7" s="241" t="s">
        <v>140</v>
      </c>
      <c r="C7" s="241"/>
      <c r="D7" s="171" t="s">
        <v>141</v>
      </c>
      <c r="E7" s="240" t="s">
        <v>141</v>
      </c>
      <c r="F7" s="240"/>
      <c r="G7" s="240"/>
      <c r="H7" s="240" t="s">
        <v>82</v>
      </c>
      <c r="I7" s="240"/>
      <c r="J7" s="240"/>
      <c r="K7" s="240" t="s">
        <v>83</v>
      </c>
      <c r="L7" s="240"/>
      <c r="M7" s="240"/>
    </row>
    <row r="8" spans="1:97" ht="35.25">
      <c r="A8" s="225"/>
      <c r="B8" s="139" t="s">
        <v>171</v>
      </c>
      <c r="C8" s="139" t="s">
        <v>172</v>
      </c>
      <c r="D8" s="139" t="s">
        <v>171</v>
      </c>
      <c r="E8" s="139" t="s">
        <v>171</v>
      </c>
      <c r="F8" s="243" t="s">
        <v>172</v>
      </c>
      <c r="G8" s="243"/>
      <c r="H8" s="139" t="s">
        <v>171</v>
      </c>
      <c r="I8" s="243" t="s">
        <v>172</v>
      </c>
      <c r="J8" s="243"/>
      <c r="K8" s="139" t="s">
        <v>171</v>
      </c>
      <c r="L8" s="243" t="s">
        <v>172</v>
      </c>
      <c r="M8" s="243"/>
      <c r="CS8" s="2" t="s">
        <v>173</v>
      </c>
    </row>
    <row r="9" spans="1:97">
      <c r="A9" s="152" t="s">
        <v>86</v>
      </c>
      <c r="B9" s="161">
        <v>224.1</v>
      </c>
      <c r="C9" s="161">
        <v>254</v>
      </c>
      <c r="D9" s="167">
        <v>28000</v>
      </c>
      <c r="E9" s="172">
        <v>28000</v>
      </c>
      <c r="F9" s="244">
        <v>25.5</v>
      </c>
      <c r="G9" s="244"/>
      <c r="H9" s="167">
        <v>451.82</v>
      </c>
      <c r="I9" s="244">
        <v>800</v>
      </c>
      <c r="J9" s="244"/>
      <c r="K9" s="168">
        <v>930.53</v>
      </c>
      <c r="L9" s="245">
        <v>131.5</v>
      </c>
      <c r="M9" s="245"/>
    </row>
    <row r="10" spans="1:97">
      <c r="A10" s="155" t="s">
        <v>87</v>
      </c>
      <c r="B10" s="161">
        <v>17904.699999999997</v>
      </c>
      <c r="C10" s="161">
        <v>215</v>
      </c>
      <c r="D10" s="167">
        <v>28000</v>
      </c>
      <c r="E10" s="172">
        <v>28000</v>
      </c>
      <c r="F10" s="244">
        <v>25.5</v>
      </c>
      <c r="G10" s="244"/>
      <c r="H10" s="167">
        <v>12331.82</v>
      </c>
      <c r="I10" s="244">
        <v>756</v>
      </c>
      <c r="J10" s="244"/>
      <c r="K10" s="168">
        <v>8040</v>
      </c>
      <c r="L10" s="245">
        <v>37.5</v>
      </c>
      <c r="M10" s="245"/>
    </row>
    <row r="11" spans="1:97">
      <c r="A11" s="155" t="s">
        <v>88</v>
      </c>
      <c r="B11" s="161">
        <v>0</v>
      </c>
      <c r="C11" s="161">
        <v>65</v>
      </c>
      <c r="D11" s="167">
        <v>23000</v>
      </c>
      <c r="E11" s="172">
        <v>23000</v>
      </c>
      <c r="F11" s="244">
        <v>4</v>
      </c>
      <c r="G11" s="244"/>
      <c r="H11" s="167">
        <v>41.82</v>
      </c>
      <c r="I11" s="244">
        <v>121</v>
      </c>
      <c r="J11" s="244"/>
      <c r="K11" s="168">
        <v>0</v>
      </c>
      <c r="L11" s="245">
        <v>22</v>
      </c>
      <c r="M11" s="245"/>
    </row>
    <row r="12" spans="1:97">
      <c r="A12" s="118"/>
      <c r="B12" s="119"/>
      <c r="C12" s="119"/>
      <c r="D12" s="120"/>
      <c r="E12" s="119"/>
      <c r="F12" s="119"/>
      <c r="G12" s="120"/>
      <c r="H12" s="119"/>
      <c r="I12" s="119"/>
      <c r="J12" s="120"/>
      <c r="K12" s="119"/>
      <c r="L12" s="119"/>
      <c r="M12" s="121"/>
    </row>
    <row r="13" spans="1:97">
      <c r="A13" s="225" t="s">
        <v>89</v>
      </c>
      <c r="B13" s="241" t="s">
        <v>140</v>
      </c>
      <c r="C13" s="241"/>
      <c r="D13" s="241"/>
      <c r="E13" s="240" t="s">
        <v>141</v>
      </c>
      <c r="F13" s="240"/>
      <c r="G13" s="240"/>
      <c r="H13" s="240" t="s">
        <v>82</v>
      </c>
      <c r="I13" s="240"/>
      <c r="J13" s="240"/>
      <c r="K13" s="240" t="s">
        <v>83</v>
      </c>
      <c r="L13" s="240"/>
      <c r="M13" s="240"/>
    </row>
    <row r="14" spans="1:97" ht="35.25">
      <c r="A14" s="225"/>
      <c r="B14" s="139" t="s">
        <v>171</v>
      </c>
      <c r="C14" s="139" t="s">
        <v>172</v>
      </c>
      <c r="D14" s="139" t="s">
        <v>174</v>
      </c>
      <c r="E14" s="139" t="s">
        <v>171</v>
      </c>
      <c r="F14" s="139" t="s">
        <v>172</v>
      </c>
      <c r="G14" s="139" t="s">
        <v>174</v>
      </c>
      <c r="H14" s="139" t="s">
        <v>171</v>
      </c>
      <c r="I14" s="139" t="s">
        <v>172</v>
      </c>
      <c r="J14" s="139" t="s">
        <v>174</v>
      </c>
      <c r="K14" s="139" t="s">
        <v>171</v>
      </c>
      <c r="L14" s="139" t="s">
        <v>172</v>
      </c>
      <c r="M14" s="139" t="s">
        <v>174</v>
      </c>
    </row>
    <row r="15" spans="1:97">
      <c r="A15" s="148" t="s">
        <v>94</v>
      </c>
      <c r="B15" s="169">
        <v>0</v>
      </c>
      <c r="C15" s="169">
        <v>0</v>
      </c>
      <c r="D15" s="169"/>
      <c r="E15" s="159">
        <v>0</v>
      </c>
      <c r="F15" s="159">
        <v>0</v>
      </c>
      <c r="G15" s="159">
        <v>0</v>
      </c>
      <c r="H15" s="159">
        <v>0</v>
      </c>
      <c r="I15" s="159">
        <v>0</v>
      </c>
      <c r="J15" s="159">
        <v>0</v>
      </c>
      <c r="K15" s="159">
        <v>0</v>
      </c>
      <c r="L15" s="159">
        <v>11</v>
      </c>
      <c r="M15" s="159" t="s">
        <v>175</v>
      </c>
    </row>
    <row r="16" spans="1:97">
      <c r="A16" s="148" t="s">
        <v>96</v>
      </c>
      <c r="B16" s="169"/>
      <c r="C16" s="169"/>
      <c r="D16" s="169"/>
      <c r="E16" s="159"/>
      <c r="F16" s="159"/>
      <c r="G16" s="159"/>
      <c r="H16" s="159">
        <v>0</v>
      </c>
      <c r="I16" s="159">
        <v>0</v>
      </c>
      <c r="J16" s="159">
        <v>0</v>
      </c>
      <c r="K16" s="159">
        <v>0</v>
      </c>
      <c r="L16" s="159">
        <v>0</v>
      </c>
      <c r="M16" s="159">
        <v>0</v>
      </c>
    </row>
    <row r="17" spans="1:14">
      <c r="A17" s="148" t="s">
        <v>99</v>
      </c>
      <c r="B17" s="169">
        <v>0</v>
      </c>
      <c r="C17" s="169">
        <v>0</v>
      </c>
      <c r="D17" s="169"/>
      <c r="E17" s="159">
        <v>0</v>
      </c>
      <c r="F17" s="159">
        <v>0</v>
      </c>
      <c r="G17" s="159">
        <v>0</v>
      </c>
      <c r="H17" s="159">
        <v>0</v>
      </c>
      <c r="I17" s="159">
        <v>0</v>
      </c>
      <c r="J17" s="159">
        <v>0</v>
      </c>
      <c r="K17" s="159">
        <v>0</v>
      </c>
      <c r="L17" s="159">
        <v>0</v>
      </c>
      <c r="M17" s="159">
        <v>0</v>
      </c>
      <c r="N17" s="36" t="s">
        <v>100</v>
      </c>
    </row>
    <row r="18" spans="1:14">
      <c r="A18" s="148" t="s">
        <v>97</v>
      </c>
      <c r="B18" s="169">
        <v>0</v>
      </c>
      <c r="C18" s="169">
        <v>30</v>
      </c>
      <c r="D18" s="169" t="s">
        <v>176</v>
      </c>
      <c r="E18" s="159">
        <v>0</v>
      </c>
      <c r="F18" s="159">
        <v>0</v>
      </c>
      <c r="G18" s="159">
        <v>0</v>
      </c>
      <c r="H18" s="159">
        <v>0</v>
      </c>
      <c r="I18" s="159">
        <v>0</v>
      </c>
      <c r="J18" s="159">
        <v>0</v>
      </c>
      <c r="K18" s="159">
        <v>0</v>
      </c>
      <c r="L18" s="159">
        <v>0</v>
      </c>
      <c r="M18" s="159">
        <v>0</v>
      </c>
      <c r="N18" s="36" t="s">
        <v>103</v>
      </c>
    </row>
    <row r="19" spans="1:14">
      <c r="A19" s="148" t="s">
        <v>101</v>
      </c>
      <c r="B19" s="169">
        <v>0</v>
      </c>
      <c r="C19" s="169">
        <v>30</v>
      </c>
      <c r="D19" s="169" t="s">
        <v>176</v>
      </c>
      <c r="E19" s="159">
        <v>0</v>
      </c>
      <c r="F19" s="159">
        <v>0</v>
      </c>
      <c r="G19" s="159">
        <v>0</v>
      </c>
      <c r="H19" s="159">
        <v>0</v>
      </c>
      <c r="I19" s="159">
        <v>0</v>
      </c>
      <c r="J19" s="159">
        <v>0</v>
      </c>
      <c r="K19" s="159">
        <v>0</v>
      </c>
      <c r="L19" s="159">
        <v>0</v>
      </c>
      <c r="M19" s="159">
        <v>0</v>
      </c>
    </row>
    <row r="20" spans="1:14">
      <c r="A20" s="148" t="s">
        <v>104</v>
      </c>
      <c r="B20" s="169">
        <v>0</v>
      </c>
      <c r="C20" s="169">
        <v>65</v>
      </c>
      <c r="D20" s="169" t="s">
        <v>177</v>
      </c>
      <c r="E20" s="159">
        <v>23000</v>
      </c>
      <c r="F20" s="159">
        <v>0</v>
      </c>
      <c r="G20" s="159">
        <v>0</v>
      </c>
      <c r="H20" s="159">
        <v>41.82</v>
      </c>
      <c r="I20" s="159">
        <v>121</v>
      </c>
      <c r="J20" s="159" t="s">
        <v>178</v>
      </c>
      <c r="K20" s="159">
        <v>0</v>
      </c>
      <c r="L20" s="159">
        <v>22</v>
      </c>
      <c r="M20" s="159" t="s">
        <v>177</v>
      </c>
    </row>
    <row r="21" spans="1:14">
      <c r="A21" s="148" t="s">
        <v>106</v>
      </c>
      <c r="B21" s="169">
        <v>0</v>
      </c>
      <c r="C21" s="169">
        <v>10</v>
      </c>
      <c r="D21" s="169" t="s">
        <v>176</v>
      </c>
      <c r="E21" s="159">
        <v>0</v>
      </c>
      <c r="F21" s="159">
        <v>0</v>
      </c>
      <c r="G21" s="159">
        <v>0</v>
      </c>
      <c r="H21" s="159">
        <v>0</v>
      </c>
      <c r="I21" s="159">
        <v>5</v>
      </c>
      <c r="J21" s="159" t="s">
        <v>179</v>
      </c>
      <c r="K21" s="159">
        <v>20</v>
      </c>
      <c r="L21" s="159">
        <v>0</v>
      </c>
      <c r="M21" s="159">
        <v>0</v>
      </c>
    </row>
    <row r="22" spans="1:14">
      <c r="A22" s="148" t="s">
        <v>107</v>
      </c>
      <c r="B22" s="169">
        <v>0</v>
      </c>
      <c r="C22" s="169">
        <v>0</v>
      </c>
      <c r="D22" s="169"/>
      <c r="E22" s="159">
        <v>0</v>
      </c>
      <c r="F22" s="159">
        <v>0</v>
      </c>
      <c r="G22" s="159">
        <v>0</v>
      </c>
      <c r="H22" s="159">
        <v>0</v>
      </c>
      <c r="I22" s="159">
        <v>0</v>
      </c>
      <c r="J22" s="159">
        <v>0</v>
      </c>
      <c r="K22" s="159">
        <v>0</v>
      </c>
      <c r="L22" s="159">
        <v>0</v>
      </c>
      <c r="M22" s="159">
        <v>0</v>
      </c>
    </row>
    <row r="23" spans="1:14">
      <c r="A23" s="148" t="s">
        <v>108</v>
      </c>
      <c r="B23" s="169">
        <v>0</v>
      </c>
      <c r="C23" s="169">
        <v>0</v>
      </c>
      <c r="D23" s="169"/>
      <c r="E23" s="159">
        <v>0</v>
      </c>
      <c r="F23" s="159">
        <v>0</v>
      </c>
      <c r="G23" s="159">
        <v>0</v>
      </c>
      <c r="H23" s="159">
        <v>120</v>
      </c>
      <c r="I23" s="159">
        <v>44</v>
      </c>
      <c r="J23" s="159" t="s">
        <v>178</v>
      </c>
      <c r="K23" s="159">
        <v>740.53</v>
      </c>
      <c r="L23" s="159">
        <v>94</v>
      </c>
      <c r="M23" s="159" t="s">
        <v>177</v>
      </c>
    </row>
    <row r="24" spans="1:14">
      <c r="A24" s="148" t="s">
        <v>109</v>
      </c>
      <c r="B24" s="169">
        <v>0</v>
      </c>
      <c r="C24" s="169">
        <v>0</v>
      </c>
      <c r="D24" s="169"/>
      <c r="E24" s="159">
        <v>5000</v>
      </c>
      <c r="F24" s="159">
        <v>0</v>
      </c>
      <c r="G24" s="159">
        <v>0</v>
      </c>
      <c r="H24" s="159">
        <v>0</v>
      </c>
      <c r="I24" s="159">
        <v>0</v>
      </c>
      <c r="J24" s="159">
        <v>0</v>
      </c>
      <c r="K24" s="159">
        <v>0</v>
      </c>
      <c r="L24" s="159">
        <v>0</v>
      </c>
      <c r="M24" s="159">
        <v>0</v>
      </c>
    </row>
    <row r="25" spans="1:14">
      <c r="A25" s="148" t="s">
        <v>110</v>
      </c>
      <c r="B25" s="169">
        <v>0</v>
      </c>
      <c r="C25" s="169">
        <v>0</v>
      </c>
      <c r="D25" s="169"/>
      <c r="E25" s="159">
        <v>0</v>
      </c>
      <c r="F25" s="159">
        <v>0</v>
      </c>
      <c r="G25" s="159">
        <v>0</v>
      </c>
      <c r="H25" s="159">
        <v>0</v>
      </c>
      <c r="I25" s="159">
        <v>0</v>
      </c>
      <c r="J25" s="159">
        <v>0</v>
      </c>
      <c r="K25" s="159">
        <v>0</v>
      </c>
      <c r="L25" s="159">
        <v>0</v>
      </c>
      <c r="M25" s="159">
        <v>0</v>
      </c>
    </row>
    <row r="26" spans="1:14">
      <c r="A26" s="148" t="s">
        <v>112</v>
      </c>
      <c r="B26" s="169">
        <v>17680.599999999999</v>
      </c>
      <c r="C26" s="169">
        <v>0</v>
      </c>
      <c r="D26" s="169"/>
      <c r="E26" s="159">
        <v>0</v>
      </c>
      <c r="F26" s="159">
        <v>0</v>
      </c>
      <c r="G26" s="159">
        <v>0</v>
      </c>
      <c r="H26" s="159">
        <v>12000</v>
      </c>
      <c r="I26" s="159">
        <v>0</v>
      </c>
      <c r="J26" s="159">
        <v>0</v>
      </c>
      <c r="K26" s="159">
        <v>8000</v>
      </c>
      <c r="L26" s="159">
        <v>0</v>
      </c>
      <c r="M26" s="159">
        <v>0</v>
      </c>
    </row>
    <row r="27" spans="1:14">
      <c r="A27" s="148" t="s">
        <v>113</v>
      </c>
      <c r="B27" s="169"/>
      <c r="C27" s="169"/>
      <c r="D27" s="169"/>
      <c r="E27" s="159"/>
      <c r="F27" s="159"/>
      <c r="G27" s="159"/>
      <c r="H27" s="159">
        <v>0</v>
      </c>
      <c r="I27" s="159">
        <v>0</v>
      </c>
      <c r="J27" s="159">
        <v>0</v>
      </c>
      <c r="K27" s="159">
        <v>100</v>
      </c>
      <c r="L27" s="159">
        <v>0</v>
      </c>
      <c r="M27" s="159">
        <v>0</v>
      </c>
    </row>
    <row r="28" spans="1:14">
      <c r="A28" s="148" t="s">
        <v>114</v>
      </c>
      <c r="B28" s="169">
        <v>40</v>
      </c>
      <c r="C28" s="169">
        <v>0</v>
      </c>
      <c r="D28" s="169"/>
      <c r="E28" s="159">
        <v>0</v>
      </c>
      <c r="F28" s="159">
        <v>10</v>
      </c>
      <c r="G28" s="159" t="s">
        <v>180</v>
      </c>
      <c r="H28" s="159">
        <v>80</v>
      </c>
      <c r="I28" s="159">
        <v>174</v>
      </c>
      <c r="J28" s="159" t="s">
        <v>178</v>
      </c>
      <c r="K28" s="159">
        <v>40</v>
      </c>
      <c r="L28" s="159">
        <v>0</v>
      </c>
      <c r="M28" s="159">
        <v>0</v>
      </c>
    </row>
    <row r="29" spans="1:14">
      <c r="A29" s="148" t="s">
        <v>115</v>
      </c>
      <c r="B29" s="169">
        <v>0</v>
      </c>
      <c r="C29" s="169">
        <v>0</v>
      </c>
      <c r="D29" s="169"/>
      <c r="E29" s="159">
        <v>0</v>
      </c>
      <c r="F29" s="159">
        <v>0</v>
      </c>
      <c r="G29" s="159">
        <v>0</v>
      </c>
      <c r="H29" s="159">
        <v>0</v>
      </c>
      <c r="I29" s="159">
        <v>0</v>
      </c>
      <c r="J29" s="159">
        <v>0</v>
      </c>
      <c r="K29" s="159">
        <v>0</v>
      </c>
      <c r="L29" s="159">
        <v>0</v>
      </c>
      <c r="M29" s="159">
        <v>0</v>
      </c>
    </row>
    <row r="30" spans="1:14">
      <c r="A30" s="148" t="s">
        <v>118</v>
      </c>
      <c r="B30" s="169">
        <v>0</v>
      </c>
      <c r="C30" s="169">
        <v>0</v>
      </c>
      <c r="D30" s="169"/>
      <c r="E30" s="159">
        <v>0</v>
      </c>
      <c r="F30" s="159">
        <v>0</v>
      </c>
      <c r="G30" s="159">
        <v>0</v>
      </c>
      <c r="H30" s="159">
        <v>0</v>
      </c>
      <c r="I30" s="159">
        <v>0</v>
      </c>
      <c r="J30" s="159">
        <v>0</v>
      </c>
      <c r="K30" s="159">
        <v>0</v>
      </c>
      <c r="L30" s="159">
        <v>0</v>
      </c>
      <c r="M30" s="159">
        <v>0</v>
      </c>
    </row>
    <row r="31" spans="1:14">
      <c r="A31" s="148" t="s">
        <v>119</v>
      </c>
      <c r="B31" s="169"/>
      <c r="C31" s="169"/>
      <c r="D31" s="169"/>
      <c r="E31" s="159"/>
      <c r="F31" s="159"/>
      <c r="G31" s="159"/>
      <c r="H31" s="159">
        <v>0</v>
      </c>
      <c r="I31" s="159">
        <v>0</v>
      </c>
      <c r="J31" s="159">
        <v>0</v>
      </c>
      <c r="K31" s="159">
        <v>0</v>
      </c>
      <c r="L31" s="159">
        <v>0</v>
      </c>
      <c r="M31" s="159">
        <v>0</v>
      </c>
    </row>
    <row r="32" spans="1:14">
      <c r="A32" s="148" t="s">
        <v>120</v>
      </c>
      <c r="B32" s="169">
        <v>0</v>
      </c>
      <c r="C32" s="169">
        <v>0</v>
      </c>
      <c r="D32" s="169"/>
      <c r="E32" s="159">
        <v>0</v>
      </c>
      <c r="F32" s="159">
        <v>11.5</v>
      </c>
      <c r="G32" s="159" t="s">
        <v>181</v>
      </c>
      <c r="H32" s="159">
        <v>0</v>
      </c>
      <c r="I32" s="159">
        <v>0</v>
      </c>
      <c r="J32" s="159">
        <v>0</v>
      </c>
      <c r="K32" s="159">
        <v>0</v>
      </c>
      <c r="L32" s="159">
        <v>4.5</v>
      </c>
      <c r="M32" s="159" t="s">
        <v>182</v>
      </c>
    </row>
    <row r="33" spans="1:17">
      <c r="A33" s="148" t="s">
        <v>121</v>
      </c>
      <c r="B33" s="169">
        <v>0</v>
      </c>
      <c r="C33" s="169">
        <v>110</v>
      </c>
      <c r="D33" s="169" t="s">
        <v>177</v>
      </c>
      <c r="E33" s="159">
        <v>0</v>
      </c>
      <c r="F33" s="159">
        <v>0</v>
      </c>
      <c r="G33" s="159">
        <v>0</v>
      </c>
      <c r="H33" s="159">
        <v>160</v>
      </c>
      <c r="I33" s="159">
        <v>446</v>
      </c>
      <c r="J33" s="159" t="s">
        <v>178</v>
      </c>
      <c r="K33" s="159">
        <v>0</v>
      </c>
      <c r="L33" s="159">
        <v>0</v>
      </c>
      <c r="M33" s="159">
        <v>0</v>
      </c>
    </row>
    <row r="34" spans="1:17">
      <c r="A34" s="148" t="s">
        <v>122</v>
      </c>
      <c r="B34" s="169">
        <v>0</v>
      </c>
      <c r="C34" s="169">
        <v>0</v>
      </c>
      <c r="D34" s="169"/>
      <c r="E34" s="159">
        <v>0</v>
      </c>
      <c r="F34" s="159">
        <v>0</v>
      </c>
      <c r="G34" s="159">
        <v>0</v>
      </c>
      <c r="H34" s="159">
        <v>50</v>
      </c>
      <c r="I34" s="159">
        <v>0</v>
      </c>
      <c r="J34" s="159">
        <v>0</v>
      </c>
      <c r="K34" s="159">
        <v>0</v>
      </c>
      <c r="L34" s="159">
        <v>0</v>
      </c>
      <c r="M34" s="159">
        <v>0</v>
      </c>
      <c r="N34" s="36" t="s">
        <v>111</v>
      </c>
    </row>
    <row r="35" spans="1:17">
      <c r="A35" s="148" t="s">
        <v>123</v>
      </c>
      <c r="B35" s="169">
        <v>0</v>
      </c>
      <c r="C35" s="169">
        <v>0</v>
      </c>
      <c r="D35" s="169"/>
      <c r="E35" s="159">
        <v>0</v>
      </c>
      <c r="F35" s="159">
        <v>4</v>
      </c>
      <c r="G35" s="159" t="s">
        <v>183</v>
      </c>
      <c r="H35" s="159">
        <v>0</v>
      </c>
      <c r="I35" s="159">
        <v>0</v>
      </c>
      <c r="J35" s="159">
        <v>0</v>
      </c>
      <c r="K35" s="159">
        <v>0</v>
      </c>
      <c r="L35" s="159">
        <v>0</v>
      </c>
      <c r="M35" s="159">
        <v>0</v>
      </c>
    </row>
    <row r="36" spans="1:17">
      <c r="A36" s="148" t="s">
        <v>124</v>
      </c>
      <c r="B36" s="169">
        <v>0</v>
      </c>
      <c r="C36" s="169">
        <v>22</v>
      </c>
      <c r="D36" s="169" t="s">
        <v>177</v>
      </c>
      <c r="E36" s="159">
        <v>0</v>
      </c>
      <c r="F36" s="159">
        <v>0</v>
      </c>
      <c r="G36" s="159">
        <v>0</v>
      </c>
      <c r="H36" s="159">
        <v>0</v>
      </c>
      <c r="I36" s="159">
        <v>0</v>
      </c>
      <c r="J36" s="159">
        <v>0</v>
      </c>
      <c r="K36" s="159">
        <v>30</v>
      </c>
      <c r="L36" s="159">
        <v>0</v>
      </c>
      <c r="M36" s="159">
        <v>0</v>
      </c>
    </row>
    <row r="37" spans="1:17">
      <c r="A37" s="148" t="s">
        <v>125</v>
      </c>
      <c r="B37" s="169">
        <v>184.1</v>
      </c>
      <c r="C37" s="169">
        <v>0</v>
      </c>
      <c r="D37" s="169"/>
      <c r="E37" s="159">
        <v>0</v>
      </c>
      <c r="F37" s="159">
        <v>0</v>
      </c>
      <c r="G37" s="159">
        <v>0</v>
      </c>
      <c r="H37" s="159">
        <v>0</v>
      </c>
      <c r="I37" s="159">
        <v>10</v>
      </c>
      <c r="J37" s="159">
        <v>0</v>
      </c>
      <c r="K37" s="159">
        <v>0</v>
      </c>
      <c r="L37" s="159">
        <v>0</v>
      </c>
      <c r="M37" s="159">
        <v>0</v>
      </c>
    </row>
    <row r="38" spans="1:17">
      <c r="B38" s="20"/>
      <c r="C38" s="20"/>
      <c r="D38" s="20"/>
      <c r="E38" s="20"/>
      <c r="F38" s="20"/>
      <c r="G38" s="20"/>
      <c r="H38" s="20"/>
      <c r="I38" s="20"/>
      <c r="J38" s="20"/>
      <c r="K38" s="136"/>
      <c r="L38" s="136"/>
      <c r="M38" s="136"/>
    </row>
    <row r="39" spans="1:17">
      <c r="A39" s="242" t="s">
        <v>165</v>
      </c>
      <c r="B39" s="242"/>
      <c r="C39" s="242"/>
      <c r="D39" s="242"/>
      <c r="E39"/>
      <c r="F39"/>
      <c r="G39"/>
      <c r="H39"/>
      <c r="I39"/>
      <c r="J39"/>
      <c r="K39"/>
      <c r="L39"/>
      <c r="M39"/>
    </row>
    <row r="40" spans="1:17">
      <c r="A40" s="235" t="s">
        <v>184</v>
      </c>
      <c r="B40" s="235"/>
      <c r="C40" s="235"/>
      <c r="D40" s="235"/>
      <c r="E40" s="235"/>
      <c r="F40" s="235"/>
      <c r="G40" s="235"/>
      <c r="H40" s="235"/>
      <c r="I40" s="235"/>
      <c r="J40" s="235"/>
      <c r="K40" s="117"/>
      <c r="L40" s="117"/>
      <c r="M40" s="117"/>
    </row>
    <row r="41" spans="1:17">
      <c r="A41" s="235" t="s">
        <v>185</v>
      </c>
      <c r="B41" s="235"/>
      <c r="C41" s="235"/>
      <c r="D41" s="235"/>
      <c r="E41" s="235"/>
      <c r="F41" s="235"/>
      <c r="G41" s="235"/>
      <c r="H41" s="235"/>
      <c r="I41" s="235"/>
      <c r="J41" s="235"/>
      <c r="K41" s="117"/>
      <c r="L41" s="117"/>
      <c r="M41" s="117"/>
    </row>
    <row r="42" spans="1:17" ht="14.45" customHeight="1">
      <c r="A42" s="236" t="s">
        <v>167</v>
      </c>
      <c r="B42" s="236"/>
      <c r="C42" s="236"/>
      <c r="D42" s="236"/>
      <c r="E42" s="236"/>
      <c r="F42" s="236"/>
      <c r="G42" s="236"/>
      <c r="H42" s="236"/>
      <c r="I42" s="236"/>
      <c r="J42" s="236"/>
      <c r="K42" s="236"/>
      <c r="L42" s="236"/>
      <c r="M42" s="236"/>
      <c r="N42" s="236"/>
      <c r="O42" s="236"/>
      <c r="P42" s="236"/>
      <c r="Q42" s="236"/>
    </row>
    <row r="43" spans="1:17">
      <c r="A43" s="236" t="s">
        <v>186</v>
      </c>
      <c r="B43" s="236"/>
      <c r="C43" s="236"/>
      <c r="D43" s="236"/>
      <c r="E43" s="236"/>
      <c r="F43" s="236"/>
      <c r="G43" s="236"/>
      <c r="H43" s="236"/>
      <c r="I43" s="236"/>
      <c r="J43" s="236"/>
      <c r="K43" s="57"/>
      <c r="L43" s="57"/>
      <c r="M43" s="57"/>
    </row>
    <row r="45" spans="1:17">
      <c r="A45"/>
      <c r="B45"/>
      <c r="C45"/>
      <c r="D45"/>
      <c r="E45"/>
      <c r="F45"/>
      <c r="G45"/>
      <c r="H45"/>
      <c r="I45"/>
      <c r="J45"/>
      <c r="K45"/>
      <c r="L45"/>
      <c r="M45"/>
    </row>
    <row r="46" spans="1:17">
      <c r="A46"/>
      <c r="B46"/>
      <c r="C46"/>
      <c r="D46"/>
      <c r="E46"/>
      <c r="F46"/>
      <c r="G46"/>
      <c r="H46"/>
      <c r="I46"/>
      <c r="J46"/>
      <c r="K46"/>
      <c r="L46"/>
      <c r="M46"/>
    </row>
    <row r="47" spans="1:17">
      <c r="A47"/>
      <c r="B47"/>
      <c r="C47"/>
      <c r="D47"/>
      <c r="E47"/>
      <c r="F47"/>
      <c r="G47"/>
      <c r="H47"/>
      <c r="I47"/>
      <c r="J47"/>
      <c r="K47"/>
      <c r="L47"/>
      <c r="M47"/>
    </row>
    <row r="48" spans="1:17">
      <c r="A48"/>
      <c r="B48"/>
      <c r="C48"/>
      <c r="D48"/>
      <c r="E48"/>
      <c r="F48"/>
      <c r="G48"/>
      <c r="H48"/>
      <c r="I48"/>
      <c r="J48"/>
      <c r="K48"/>
      <c r="L48"/>
      <c r="M48"/>
    </row>
  </sheetData>
  <sortState xmlns:xlrd2="http://schemas.microsoft.com/office/spreadsheetml/2017/richdata2" ref="A17:C37">
    <sortCondition ref="A17:A37"/>
  </sortState>
  <mergeCells count="30">
    <mergeCell ref="A42:Q42"/>
    <mergeCell ref="A4:J4"/>
    <mergeCell ref="A5:J5"/>
    <mergeCell ref="I11:J11"/>
    <mergeCell ref="L8:M8"/>
    <mergeCell ref="L9:M9"/>
    <mergeCell ref="L10:M10"/>
    <mergeCell ref="L11:M11"/>
    <mergeCell ref="H7:J7"/>
    <mergeCell ref="F8:G8"/>
    <mergeCell ref="F9:G9"/>
    <mergeCell ref="F10:G10"/>
    <mergeCell ref="I9:J9"/>
    <mergeCell ref="I10:J10"/>
    <mergeCell ref="A2:M2"/>
    <mergeCell ref="K13:M13"/>
    <mergeCell ref="A43:J43"/>
    <mergeCell ref="A39:D39"/>
    <mergeCell ref="B7:C7"/>
    <mergeCell ref="A7:A8"/>
    <mergeCell ref="A13:A14"/>
    <mergeCell ref="B13:D13"/>
    <mergeCell ref="E13:G13"/>
    <mergeCell ref="H13:J13"/>
    <mergeCell ref="A40:J40"/>
    <mergeCell ref="A41:J41"/>
    <mergeCell ref="I8:J8"/>
    <mergeCell ref="F11:G11"/>
    <mergeCell ref="E7:G7"/>
    <mergeCell ref="K7:M7"/>
  </mergeCells>
  <phoneticPr fontId="43" type="noConversion"/>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BCB36-E13F-4986-BAB3-040DBAF4B781}">
  <sheetPr>
    <tabColor rgb="FF00C2CC"/>
  </sheetPr>
  <dimension ref="A1:V43"/>
  <sheetViews>
    <sheetView showGridLines="0" zoomScaleNormal="100" workbookViewId="0">
      <selection activeCell="K62" sqref="K62"/>
    </sheetView>
  </sheetViews>
  <sheetFormatPr defaultColWidth="8.85546875" defaultRowHeight="15"/>
  <cols>
    <col min="1" max="1" width="28.42578125" style="21" customWidth="1"/>
    <col min="2" max="3" width="13.85546875" style="21" hidden="1" customWidth="1"/>
    <col min="4" max="7" width="13.85546875" style="21" customWidth="1"/>
    <col min="8" max="8" width="13.85546875" style="21" hidden="1" customWidth="1"/>
    <col min="9" max="11" width="13.85546875" style="21" customWidth="1"/>
    <col min="12" max="12" width="8.85546875" style="27" bestFit="1" customWidth="1"/>
    <col min="13" max="14" width="8.85546875" bestFit="1" customWidth="1"/>
  </cols>
  <sheetData>
    <row r="1" spans="1:22" ht="21" customHeight="1">
      <c r="A1" s="32" t="s">
        <v>187</v>
      </c>
      <c r="B1" s="32"/>
      <c r="C1" s="32"/>
      <c r="D1" s="32"/>
      <c r="E1" s="32"/>
      <c r="F1" s="32"/>
      <c r="G1" s="32"/>
      <c r="H1" s="32"/>
      <c r="I1" s="32"/>
      <c r="J1" s="32"/>
      <c r="K1" s="32"/>
      <c r="L1" s="44"/>
      <c r="M1" s="21"/>
      <c r="N1" s="21"/>
      <c r="O1" s="21"/>
      <c r="P1" s="21"/>
      <c r="Q1" s="21"/>
      <c r="R1" s="21"/>
    </row>
    <row r="2" spans="1:22" ht="27.6" customHeight="1">
      <c r="A2" s="223" t="s">
        <v>188</v>
      </c>
      <c r="B2" s="223"/>
      <c r="C2" s="223"/>
      <c r="D2" s="223"/>
      <c r="E2" s="223"/>
      <c r="F2" s="223"/>
      <c r="G2" s="223"/>
      <c r="H2" s="223"/>
      <c r="I2" s="223"/>
      <c r="J2" s="223"/>
      <c r="K2" s="223"/>
      <c r="O2" s="25"/>
      <c r="P2" s="25"/>
      <c r="Q2" s="25"/>
      <c r="R2" s="25"/>
    </row>
    <row r="3" spans="1:22">
      <c r="A3" s="138"/>
      <c r="B3" s="138"/>
      <c r="C3" s="138"/>
      <c r="D3" s="138"/>
      <c r="E3" s="138"/>
      <c r="F3" s="138"/>
      <c r="G3" s="138"/>
      <c r="H3" s="138"/>
      <c r="I3" s="138"/>
      <c r="J3" s="138"/>
      <c r="K3" s="138"/>
      <c r="L3" s="208"/>
      <c r="M3" s="138"/>
      <c r="N3" s="138"/>
      <c r="O3" s="138"/>
      <c r="P3" s="138"/>
      <c r="Q3" s="138"/>
      <c r="R3" s="25"/>
      <c r="S3" s="25"/>
      <c r="T3" s="25"/>
      <c r="U3" s="25"/>
      <c r="V3" s="25"/>
    </row>
    <row r="4" spans="1:22" ht="14.45" customHeight="1">
      <c r="A4" s="228" t="s">
        <v>79</v>
      </c>
      <c r="B4" s="228"/>
      <c r="C4" s="228"/>
      <c r="D4" s="228"/>
      <c r="E4" s="228"/>
      <c r="F4" s="228"/>
      <c r="G4" s="228"/>
      <c r="H4" s="228"/>
      <c r="I4" s="228"/>
      <c r="J4" s="228"/>
      <c r="K4" s="138"/>
      <c r="L4" s="208"/>
      <c r="M4" s="138"/>
      <c r="N4" s="138"/>
      <c r="O4" s="138"/>
      <c r="P4" s="138"/>
      <c r="Q4" s="138"/>
      <c r="R4" s="25"/>
      <c r="S4" s="25"/>
      <c r="T4" s="25"/>
      <c r="U4" s="25"/>
      <c r="V4" s="25"/>
    </row>
    <row r="5" spans="1:22" ht="14.45" customHeight="1">
      <c r="A5" s="229" t="s">
        <v>80</v>
      </c>
      <c r="B5" s="229"/>
      <c r="C5" s="229"/>
      <c r="D5" s="229"/>
      <c r="E5" s="229"/>
      <c r="F5" s="229"/>
      <c r="G5" s="229"/>
      <c r="H5" s="229"/>
      <c r="I5" s="229"/>
      <c r="J5" s="229"/>
      <c r="K5" s="138"/>
      <c r="L5" s="208"/>
      <c r="M5" s="138"/>
      <c r="N5" s="138"/>
      <c r="O5" s="138"/>
      <c r="P5" s="138"/>
      <c r="Q5" s="138"/>
      <c r="R5" s="25"/>
      <c r="S5" s="25"/>
      <c r="T5" s="25"/>
      <c r="U5" s="25"/>
      <c r="V5" s="25"/>
    </row>
    <row r="6" spans="1:22">
      <c r="A6" s="22"/>
    </row>
    <row r="7" spans="1:22">
      <c r="A7" s="225" t="s">
        <v>81</v>
      </c>
      <c r="B7" s="240" t="s">
        <v>140</v>
      </c>
      <c r="C7" s="240"/>
      <c r="D7" s="240" t="s">
        <v>141</v>
      </c>
      <c r="E7" s="240"/>
      <c r="F7" s="240" t="s">
        <v>82</v>
      </c>
      <c r="G7" s="240"/>
      <c r="H7" s="240"/>
      <c r="I7" s="240" t="s">
        <v>83</v>
      </c>
      <c r="J7" s="240"/>
      <c r="K7" s="240"/>
    </row>
    <row r="8" spans="1:22" ht="35.25">
      <c r="A8" s="225"/>
      <c r="B8" s="139" t="s">
        <v>189</v>
      </c>
      <c r="C8" s="139" t="s">
        <v>190</v>
      </c>
      <c r="D8" s="139" t="s">
        <v>189</v>
      </c>
      <c r="E8" s="139" t="s">
        <v>190</v>
      </c>
      <c r="F8" s="139" t="s">
        <v>189</v>
      </c>
      <c r="G8" s="139" t="s">
        <v>190</v>
      </c>
      <c r="H8" s="139" t="s">
        <v>191</v>
      </c>
      <c r="I8" s="139" t="s">
        <v>189</v>
      </c>
      <c r="J8" s="139" t="s">
        <v>192</v>
      </c>
      <c r="K8" s="139" t="s">
        <v>191</v>
      </c>
    </row>
    <row r="9" spans="1:22">
      <c r="A9" s="140" t="s">
        <v>86</v>
      </c>
      <c r="B9" s="141">
        <v>223210.96010000008</v>
      </c>
      <c r="C9" s="141">
        <v>423.69218639018032</v>
      </c>
      <c r="D9" s="142">
        <v>243783.63460000002</v>
      </c>
      <c r="E9" s="142">
        <v>504.70437495573856</v>
      </c>
      <c r="F9" s="142">
        <v>278095.21391997661</v>
      </c>
      <c r="G9" s="142">
        <v>475.52649654824069</v>
      </c>
      <c r="H9" s="143">
        <v>-5.7811819860005609E-2</v>
      </c>
      <c r="I9" s="144">
        <v>336707.90114158537</v>
      </c>
      <c r="J9" s="144">
        <v>503.74386932930361</v>
      </c>
      <c r="K9" s="145">
        <f>(J9-G9)/J9</f>
        <v>5.6015317503778639E-2</v>
      </c>
    </row>
    <row r="10" spans="1:22">
      <c r="A10" s="146" t="s">
        <v>87</v>
      </c>
      <c r="B10" s="141">
        <v>192144.72535714289</v>
      </c>
      <c r="C10" s="141">
        <v>419.31222779477383</v>
      </c>
      <c r="D10" s="142">
        <v>223050.13529999999</v>
      </c>
      <c r="E10" s="142">
        <v>469.40705544663621</v>
      </c>
      <c r="F10" s="142">
        <v>227302.59562666665</v>
      </c>
      <c r="G10" s="142">
        <v>443.10024277890199</v>
      </c>
      <c r="H10" s="143">
        <v>-5.6042644358431204E-2</v>
      </c>
      <c r="I10" s="144">
        <v>231175.79479999997</v>
      </c>
      <c r="J10" s="144">
        <v>479.0502365154116</v>
      </c>
      <c r="K10" s="145">
        <f>(J10-G10)/J10</f>
        <v>7.5044308500937476E-2</v>
      </c>
    </row>
    <row r="11" spans="1:22">
      <c r="A11" s="146" t="s">
        <v>88</v>
      </c>
      <c r="B11" s="141">
        <v>73836.871899999998</v>
      </c>
      <c r="C11" s="141">
        <v>411.92922539631178</v>
      </c>
      <c r="D11" s="142">
        <v>94916.970100000006</v>
      </c>
      <c r="E11" s="142">
        <v>530.17325075504061</v>
      </c>
      <c r="F11" s="142">
        <v>91445.919500000004</v>
      </c>
      <c r="G11" s="142">
        <v>489.8163441519103</v>
      </c>
      <c r="H11" s="143">
        <v>-7.6120223994055602E-2</v>
      </c>
      <c r="I11" s="144">
        <v>106012.97410000001</v>
      </c>
      <c r="J11" s="144">
        <v>567.73919164904305</v>
      </c>
      <c r="K11" s="145">
        <f>(J11-G11)/J11</f>
        <v>0.13725113334311081</v>
      </c>
    </row>
    <row r="12" spans="1:22">
      <c r="A12" s="43"/>
      <c r="B12" s="64"/>
      <c r="C12" s="64"/>
      <c r="D12" s="64"/>
      <c r="E12" s="64"/>
      <c r="F12" s="64"/>
      <c r="G12" s="64"/>
      <c r="H12" s="64"/>
      <c r="I12" s="64"/>
      <c r="J12" s="64"/>
      <c r="K12" s="64"/>
    </row>
    <row r="13" spans="1:22">
      <c r="A13" s="225" t="s">
        <v>89</v>
      </c>
      <c r="B13" s="246" t="s">
        <v>140</v>
      </c>
      <c r="C13" s="246"/>
      <c r="D13" s="246" t="s">
        <v>141</v>
      </c>
      <c r="E13" s="246"/>
      <c r="F13" s="246" t="s">
        <v>82</v>
      </c>
      <c r="G13" s="246"/>
      <c r="H13" s="246"/>
      <c r="I13" s="240" t="s">
        <v>83</v>
      </c>
      <c r="J13" s="240"/>
      <c r="K13" s="240"/>
    </row>
    <row r="14" spans="1:22" ht="33.75">
      <c r="A14" s="225"/>
      <c r="B14" s="147" t="s">
        <v>189</v>
      </c>
      <c r="C14" s="139" t="s">
        <v>190</v>
      </c>
      <c r="D14" s="147" t="s">
        <v>189</v>
      </c>
      <c r="E14" s="139" t="s">
        <v>190</v>
      </c>
      <c r="F14" s="147" t="s">
        <v>189</v>
      </c>
      <c r="G14" s="139" t="s">
        <v>190</v>
      </c>
      <c r="H14" s="147" t="s">
        <v>191</v>
      </c>
      <c r="I14" s="147" t="s">
        <v>189</v>
      </c>
      <c r="J14" s="139" t="s">
        <v>190</v>
      </c>
      <c r="K14" s="147" t="s">
        <v>191</v>
      </c>
    </row>
    <row r="15" spans="1:22">
      <c r="A15" s="148" t="s">
        <v>94</v>
      </c>
      <c r="B15" s="141">
        <v>10019.1613</v>
      </c>
      <c r="C15" s="141">
        <v>343.6598134751992</v>
      </c>
      <c r="D15" s="141">
        <v>11207.010700000001</v>
      </c>
      <c r="E15" s="141">
        <v>384.26232470426885</v>
      </c>
      <c r="F15" s="141">
        <v>11355.0483</v>
      </c>
      <c r="G15" s="141">
        <v>386.11187505738098</v>
      </c>
      <c r="H15" s="145">
        <v>4.8132492680243999E-3</v>
      </c>
      <c r="I15" s="141">
        <v>12142.400000000001</v>
      </c>
      <c r="J15" s="141">
        <v>412.4820806185329</v>
      </c>
      <c r="K15" s="145">
        <f>(J15-G15)/J15</f>
        <v>6.3930548259475348E-2</v>
      </c>
    </row>
    <row r="16" spans="1:22">
      <c r="A16" s="148" t="s">
        <v>96</v>
      </c>
      <c r="B16" s="141"/>
      <c r="C16" s="141"/>
      <c r="D16" s="141"/>
      <c r="E16" s="141"/>
      <c r="F16" s="141">
        <v>13409.019541051879</v>
      </c>
      <c r="G16" s="141">
        <v>0</v>
      </c>
      <c r="H16" s="145">
        <v>0</v>
      </c>
      <c r="I16" s="141">
        <v>24883.965100000001</v>
      </c>
      <c r="J16" s="141">
        <v>649.3371996837335</v>
      </c>
      <c r="K16" s="145" t="s">
        <v>193</v>
      </c>
    </row>
    <row r="17" spans="1:12">
      <c r="A17" s="148" t="s">
        <v>99</v>
      </c>
      <c r="B17" s="141">
        <v>3257.1571000000004</v>
      </c>
      <c r="C17" s="141" t="s">
        <v>154</v>
      </c>
      <c r="D17" s="141">
        <v>3467.2679000000003</v>
      </c>
      <c r="E17" s="141" t="s">
        <v>154</v>
      </c>
      <c r="F17" s="141">
        <v>1814.6667000000002</v>
      </c>
      <c r="G17" s="141">
        <v>0</v>
      </c>
      <c r="H17" s="145">
        <v>0</v>
      </c>
      <c r="I17" s="141">
        <v>881.24289999999996</v>
      </c>
      <c r="J17" s="141">
        <v>30.795998672048363</v>
      </c>
      <c r="K17" s="145" t="s">
        <v>193</v>
      </c>
      <c r="L17" s="27" t="s">
        <v>100</v>
      </c>
    </row>
    <row r="18" spans="1:12">
      <c r="A18" s="148" t="s">
        <v>97</v>
      </c>
      <c r="B18" s="141"/>
      <c r="C18" s="141"/>
      <c r="D18" s="141"/>
      <c r="E18" s="141"/>
      <c r="F18" s="141"/>
      <c r="G18" s="141"/>
      <c r="H18" s="145"/>
      <c r="I18" s="141">
        <v>590.41854158534863</v>
      </c>
      <c r="J18" s="141">
        <v>14.066560128495055</v>
      </c>
      <c r="K18" s="145" t="s">
        <v>193</v>
      </c>
      <c r="L18" s="27" t="s">
        <v>103</v>
      </c>
    </row>
    <row r="19" spans="1:12">
      <c r="A19" s="148" t="s">
        <v>101</v>
      </c>
      <c r="B19" s="141">
        <v>26500.795700000002</v>
      </c>
      <c r="C19" s="141">
        <v>420.73370102767075</v>
      </c>
      <c r="D19" s="141">
        <v>26722.423599999998</v>
      </c>
      <c r="E19" s="141">
        <v>426.86554795012893</v>
      </c>
      <c r="F19" s="141">
        <v>28106.599899999997</v>
      </c>
      <c r="G19" s="141">
        <v>436.0390869220542</v>
      </c>
      <c r="H19" s="145">
        <v>2.1490464657965447E-2</v>
      </c>
      <c r="I19" s="141">
        <v>23465.036099999998</v>
      </c>
      <c r="J19" s="141">
        <v>364.16486796036946</v>
      </c>
      <c r="K19" s="145">
        <f t="shared" ref="K19:K26" si="0">(J19-G19)/J19</f>
        <v>-0.19736725116906803</v>
      </c>
    </row>
    <row r="20" spans="1:12">
      <c r="A20" s="148" t="s">
        <v>104</v>
      </c>
      <c r="B20" s="141">
        <v>21460.166100000006</v>
      </c>
      <c r="C20" s="141">
        <v>515.04233826451764</v>
      </c>
      <c r="D20" s="141">
        <v>23614.876800000002</v>
      </c>
      <c r="E20" s="141">
        <v>566.80012000912075</v>
      </c>
      <c r="F20" s="141">
        <v>22655.387500000001</v>
      </c>
      <c r="G20" s="141">
        <v>537.74697248054838</v>
      </c>
      <c r="H20" s="145">
        <v>-5.1258188738747767E-2</v>
      </c>
      <c r="I20" s="141">
        <v>25470.153499999997</v>
      </c>
      <c r="J20" s="141">
        <v>604.80357655931277</v>
      </c>
      <c r="K20" s="145">
        <f t="shared" si="0"/>
        <v>0.11087335901722828</v>
      </c>
    </row>
    <row r="21" spans="1:12">
      <c r="A21" s="148" t="s">
        <v>106</v>
      </c>
      <c r="B21" s="141">
        <v>9924.9341999999979</v>
      </c>
      <c r="C21" s="141">
        <v>364.04142580474769</v>
      </c>
      <c r="D21" s="141">
        <v>12301.6702</v>
      </c>
      <c r="E21" s="141">
        <v>449.97275656852742</v>
      </c>
      <c r="F21" s="141">
        <v>15534.4066</v>
      </c>
      <c r="G21" s="141">
        <v>475.12659617743225</v>
      </c>
      <c r="H21" s="145">
        <v>5.5900805641494689E-2</v>
      </c>
      <c r="I21" s="141">
        <v>16652.595099999999</v>
      </c>
      <c r="J21" s="141">
        <v>509.32687878685925</v>
      </c>
      <c r="K21" s="145">
        <f t="shared" si="0"/>
        <v>6.7148002655754171E-2</v>
      </c>
    </row>
    <row r="22" spans="1:12">
      <c r="A22" s="148" t="s">
        <v>107</v>
      </c>
      <c r="B22" s="141">
        <v>10585.780599999998</v>
      </c>
      <c r="C22" s="141">
        <v>518.78874578530531</v>
      </c>
      <c r="D22" s="141">
        <v>11478.457199999999</v>
      </c>
      <c r="E22" s="141">
        <v>562.53710891554931</v>
      </c>
      <c r="F22" s="141">
        <v>10224.7621</v>
      </c>
      <c r="G22" s="141">
        <v>467.06752880126436</v>
      </c>
      <c r="H22" s="145">
        <v>-0.16971250180868924</v>
      </c>
      <c r="I22" s="141">
        <v>12494.158100000001</v>
      </c>
      <c r="J22" s="141">
        <v>568.99737228005938</v>
      </c>
      <c r="K22" s="145">
        <f t="shared" si="0"/>
        <v>0.17913939227934669</v>
      </c>
    </row>
    <row r="23" spans="1:12">
      <c r="A23" s="148" t="s">
        <v>108</v>
      </c>
      <c r="B23" s="141">
        <v>14941.806799999998</v>
      </c>
      <c r="C23" s="141">
        <v>602.88116526791464</v>
      </c>
      <c r="D23" s="141">
        <v>12214.870999999999</v>
      </c>
      <c r="E23" s="141">
        <v>492.95254045764557</v>
      </c>
      <c r="F23" s="141">
        <v>10756.090899999999</v>
      </c>
      <c r="G23" s="141">
        <v>433.4337080915538</v>
      </c>
      <c r="H23" s="145">
        <v>-0.12073947790356432</v>
      </c>
      <c r="I23" s="141">
        <v>13658.1489</v>
      </c>
      <c r="J23" s="141">
        <v>547.48662765061931</v>
      </c>
      <c r="K23" s="145">
        <f t="shared" si="0"/>
        <v>0.20832092292096827</v>
      </c>
    </row>
    <row r="24" spans="1:12">
      <c r="A24" s="148" t="s">
        <v>109</v>
      </c>
      <c r="B24" s="141">
        <v>16577.222600000001</v>
      </c>
      <c r="C24" s="141">
        <v>425.12130296634621</v>
      </c>
      <c r="D24" s="141">
        <v>26280.175000000003</v>
      </c>
      <c r="E24" s="141">
        <v>687.87086017311833</v>
      </c>
      <c r="F24" s="141">
        <v>26571.933300000001</v>
      </c>
      <c r="G24" s="141">
        <v>682.78297457929807</v>
      </c>
      <c r="H24" s="145">
        <v>-7.3965709094578891E-3</v>
      </c>
      <c r="I24" s="141">
        <v>27564.7232</v>
      </c>
      <c r="J24" s="141">
        <v>708.27515217854932</v>
      </c>
      <c r="K24" s="145">
        <f t="shared" si="0"/>
        <v>3.5991912918081473E-2</v>
      </c>
    </row>
    <row r="25" spans="1:12">
      <c r="A25" s="148" t="s">
        <v>110</v>
      </c>
      <c r="B25" s="141">
        <v>4981.2492571428575</v>
      </c>
      <c r="C25" s="141" t="s">
        <v>154</v>
      </c>
      <c r="D25" s="141">
        <v>8341.3259999999991</v>
      </c>
      <c r="E25" s="141">
        <v>364.75975161798141</v>
      </c>
      <c r="F25" s="141">
        <v>8544.02</v>
      </c>
      <c r="G25" s="141">
        <v>359.40015984520255</v>
      </c>
      <c r="H25" s="145">
        <v>-1.4693484544292756E-2</v>
      </c>
      <c r="I25" s="141">
        <v>6359.7403999999997</v>
      </c>
      <c r="J25" s="141">
        <v>267.51947166954102</v>
      </c>
      <c r="K25" s="145">
        <f t="shared" si="0"/>
        <v>-0.34345420765916829</v>
      </c>
    </row>
    <row r="26" spans="1:12">
      <c r="A26" s="148" t="s">
        <v>112</v>
      </c>
      <c r="B26" s="141">
        <v>30081.9</v>
      </c>
      <c r="C26" s="141">
        <v>492.18815190768134</v>
      </c>
      <c r="D26" s="141">
        <v>24639</v>
      </c>
      <c r="E26" s="141">
        <v>405.53018145907913</v>
      </c>
      <c r="F26" s="141">
        <v>23980</v>
      </c>
      <c r="G26" s="141">
        <v>371.71494207261304</v>
      </c>
      <c r="H26" s="145">
        <v>-8.3385259427055214E-2</v>
      </c>
      <c r="I26" s="141">
        <v>27207</v>
      </c>
      <c r="J26" s="141">
        <v>421.66555336338996</v>
      </c>
      <c r="K26" s="145">
        <f t="shared" si="0"/>
        <v>0.11846026048926422</v>
      </c>
    </row>
    <row r="27" spans="1:12">
      <c r="A27" s="148" t="s">
        <v>113</v>
      </c>
      <c r="B27" s="141"/>
      <c r="C27" s="141"/>
      <c r="D27" s="141"/>
      <c r="E27" s="141"/>
      <c r="F27" s="141">
        <v>8001.4204800000007</v>
      </c>
      <c r="G27" s="141">
        <v>0</v>
      </c>
      <c r="H27" s="145">
        <v>0</v>
      </c>
      <c r="I27" s="141">
        <v>11201.8876</v>
      </c>
      <c r="J27" s="141">
        <v>229.16790471494886</v>
      </c>
      <c r="K27" s="145" t="s">
        <v>193</v>
      </c>
    </row>
    <row r="28" spans="1:12">
      <c r="A28" s="148" t="s">
        <v>114</v>
      </c>
      <c r="B28" s="141">
        <v>8227.1710999999996</v>
      </c>
      <c r="C28" s="141">
        <v>332.35723923406317</v>
      </c>
      <c r="D28" s="141">
        <v>11684.130999999999</v>
      </c>
      <c r="E28" s="141">
        <v>471.24832620795354</v>
      </c>
      <c r="F28" s="141">
        <v>11211.0545</v>
      </c>
      <c r="G28" s="141">
        <v>452.16804468823102</v>
      </c>
      <c r="H28" s="145">
        <v>-4.048880485848716E-2</v>
      </c>
      <c r="I28" s="141">
        <v>12968.049299999999</v>
      </c>
      <c r="J28" s="141">
        <v>523.03175365007655</v>
      </c>
      <c r="K28" s="145">
        <f t="shared" ref="K28:K37" si="1">(J28-G28)/J28</f>
        <v>0.13548643742432398</v>
      </c>
    </row>
    <row r="29" spans="1:12">
      <c r="A29" s="148" t="s">
        <v>115</v>
      </c>
      <c r="B29" s="141">
        <v>9105.3719999999994</v>
      </c>
      <c r="C29" s="141">
        <v>354.80267464696522</v>
      </c>
      <c r="D29" s="141">
        <v>12477.466699999999</v>
      </c>
      <c r="E29" s="141">
        <v>491.70926122235045</v>
      </c>
      <c r="F29" s="141">
        <v>13541.513500000001</v>
      </c>
      <c r="G29" s="141">
        <v>511.98390493438342</v>
      </c>
      <c r="H29" s="145">
        <v>4.1232991344583914E-2</v>
      </c>
      <c r="I29" s="141">
        <v>13504.128700000001</v>
      </c>
      <c r="J29" s="141">
        <v>510.87369388727899</v>
      </c>
      <c r="K29" s="145">
        <f t="shared" si="1"/>
        <v>-2.1731615081934312E-3</v>
      </c>
    </row>
    <row r="30" spans="1:12">
      <c r="A30" s="148" t="s">
        <v>118</v>
      </c>
      <c r="B30" s="141">
        <v>14671.417600000001</v>
      </c>
      <c r="C30" s="141">
        <v>391.82292490118579</v>
      </c>
      <c r="D30" s="141">
        <v>20325.127400000001</v>
      </c>
      <c r="E30" s="141">
        <v>542.81399957269525</v>
      </c>
      <c r="F30" s="141">
        <v>18982.539999999997</v>
      </c>
      <c r="G30" s="141">
        <v>461.88476324881981</v>
      </c>
      <c r="H30" s="145">
        <v>-0.14909202118512632</v>
      </c>
      <c r="I30" s="141">
        <v>28896.932499999999</v>
      </c>
      <c r="J30" s="141">
        <v>703.12259720667669</v>
      </c>
      <c r="K30" s="145">
        <f t="shared" si="1"/>
        <v>0.3430949807561755</v>
      </c>
    </row>
    <row r="31" spans="1:12">
      <c r="A31" s="148" t="s">
        <v>119</v>
      </c>
      <c r="B31" s="141"/>
      <c r="C31" s="141"/>
      <c r="D31" s="141"/>
      <c r="E31" s="141"/>
      <c r="F31" s="141">
        <v>7340.5274666666655</v>
      </c>
      <c r="G31" s="141">
        <v>227.84003509436263</v>
      </c>
      <c r="H31" s="145">
        <v>0</v>
      </c>
      <c r="I31" s="141">
        <v>20162.244899999998</v>
      </c>
      <c r="J31" s="141">
        <v>625.8087864199714</v>
      </c>
      <c r="K31" s="145">
        <f t="shared" si="1"/>
        <v>0.6359270754286559</v>
      </c>
    </row>
    <row r="32" spans="1:12">
      <c r="A32" s="148" t="s">
        <v>120</v>
      </c>
      <c r="B32" s="141">
        <v>6858.5142999999989</v>
      </c>
      <c r="C32" s="141">
        <v>240.97659174746926</v>
      </c>
      <c r="D32" s="141">
        <v>10296.942000000001</v>
      </c>
      <c r="E32" s="141">
        <v>371.95997677991454</v>
      </c>
      <c r="F32" s="141">
        <v>10352.2001</v>
      </c>
      <c r="G32" s="141">
        <v>365.28079183102278</v>
      </c>
      <c r="H32" s="145">
        <v>-1.7956730201765136E-2</v>
      </c>
      <c r="I32" s="141">
        <v>11059.922</v>
      </c>
      <c r="J32" s="141">
        <v>390.25299228415702</v>
      </c>
      <c r="K32" s="145">
        <f t="shared" si="1"/>
        <v>6.3989773164765618E-2</v>
      </c>
    </row>
    <row r="33" spans="1:17">
      <c r="A33" s="148" t="s">
        <v>121</v>
      </c>
      <c r="B33" s="141">
        <v>14034.733300000002</v>
      </c>
      <c r="C33" s="141">
        <v>373.67263950754688</v>
      </c>
      <c r="D33" s="141">
        <v>16678.061499999996</v>
      </c>
      <c r="E33" s="141">
        <v>444.61077373399155</v>
      </c>
      <c r="F33" s="141">
        <v>17432.8531</v>
      </c>
      <c r="G33" s="141">
        <v>464.48467691225534</v>
      </c>
      <c r="H33" s="145">
        <v>4.4699553749802501E-2</v>
      </c>
      <c r="I33" s="141">
        <v>20018.129799999999</v>
      </c>
      <c r="J33" s="141">
        <v>533.34034395939625</v>
      </c>
      <c r="K33" s="145">
        <f t="shared" si="1"/>
        <v>0.12910267866850697</v>
      </c>
    </row>
    <row r="34" spans="1:17">
      <c r="A34" s="148" t="s">
        <v>122</v>
      </c>
      <c r="B34" s="141">
        <v>435.86660000000001</v>
      </c>
      <c r="C34" s="141">
        <v>306.51659634317861</v>
      </c>
      <c r="D34" s="141">
        <v>448.99229999999994</v>
      </c>
      <c r="E34" s="141">
        <v>315.74704641350206</v>
      </c>
      <c r="F34" s="141">
        <v>697.63690000000008</v>
      </c>
      <c r="G34" s="141">
        <v>490.60260196905779</v>
      </c>
      <c r="H34" s="145">
        <v>0.55378366176881055</v>
      </c>
      <c r="I34" s="141">
        <v>490.16020000000003</v>
      </c>
      <c r="J34" s="141">
        <v>344.69774964838257</v>
      </c>
      <c r="K34" s="145">
        <f t="shared" si="1"/>
        <v>-0.42328344896219677</v>
      </c>
      <c r="L34" s="27" t="s">
        <v>111</v>
      </c>
    </row>
    <row r="35" spans="1:17">
      <c r="A35" s="148" t="s">
        <v>123</v>
      </c>
      <c r="B35" s="141">
        <v>18014.135599999998</v>
      </c>
      <c r="C35" s="141">
        <v>333.17739796588347</v>
      </c>
      <c r="D35" s="141">
        <v>27021.042000000001</v>
      </c>
      <c r="E35" s="141">
        <v>499.07635647675284</v>
      </c>
      <c r="F35" s="141">
        <v>26041.716400000001</v>
      </c>
      <c r="G35" s="141">
        <v>472.40694704456735</v>
      </c>
      <c r="H35" s="145">
        <v>-5.3437533327483466E-2</v>
      </c>
      <c r="I35" s="141">
        <v>25647.601300000006</v>
      </c>
      <c r="J35" s="141">
        <v>465.25754458908398</v>
      </c>
      <c r="K35" s="145">
        <f t="shared" si="1"/>
        <v>-1.5366548137973194E-2</v>
      </c>
    </row>
    <row r="36" spans="1:17">
      <c r="A36" s="148" t="s">
        <v>124</v>
      </c>
      <c r="B36" s="141">
        <v>12763.2667</v>
      </c>
      <c r="C36" s="141">
        <v>871.91503736798234</v>
      </c>
      <c r="D36" s="141">
        <v>14075.762499999999</v>
      </c>
      <c r="E36" s="141">
        <v>964.99221877913658</v>
      </c>
      <c r="F36" s="141">
        <v>14089.526</v>
      </c>
      <c r="G36" s="141">
        <v>879.1667290652689</v>
      </c>
      <c r="H36" s="145">
        <v>-8.8939048464504844E-2</v>
      </c>
      <c r="I36" s="141">
        <v>16335.369300000002</v>
      </c>
      <c r="J36" s="141">
        <v>1019.7050693833219</v>
      </c>
      <c r="K36" s="145">
        <f t="shared" si="1"/>
        <v>0.13782253765105348</v>
      </c>
    </row>
    <row r="37" spans="1:17">
      <c r="A37" s="148" t="s">
        <v>125</v>
      </c>
      <c r="B37" s="141">
        <v>18769.6129</v>
      </c>
      <c r="C37" s="141">
        <v>477.91568700842038</v>
      </c>
      <c r="D37" s="141">
        <v>20177.331399999999</v>
      </c>
      <c r="E37" s="141">
        <v>513.75930070606682</v>
      </c>
      <c r="F37" s="141">
        <v>19537.636399999999</v>
      </c>
      <c r="G37" s="141">
        <v>489.19671893074798</v>
      </c>
      <c r="H37" s="145">
        <v>-4.7809512628894768E-2</v>
      </c>
      <c r="I37" s="141">
        <v>18620.634099999999</v>
      </c>
      <c r="J37" s="141">
        <v>466.23618740954777</v>
      </c>
      <c r="K37" s="145">
        <f t="shared" si="1"/>
        <v>-4.9246566742858565E-2</v>
      </c>
    </row>
    <row r="39" spans="1:17">
      <c r="A39" s="46" t="s">
        <v>131</v>
      </c>
      <c r="B39" s="45"/>
      <c r="C39" s="33"/>
      <c r="D39" s="33"/>
      <c r="E39" s="45"/>
      <c r="F39" s="33"/>
      <c r="G39" s="45"/>
      <c r="H39" s="33"/>
      <c r="I39" s="33"/>
      <c r="J39" s="45"/>
      <c r="K39" s="33"/>
    </row>
    <row r="40" spans="1:17" ht="29.45" customHeight="1">
      <c r="A40" s="235" t="s">
        <v>155</v>
      </c>
      <c r="B40" s="235"/>
      <c r="C40" s="235"/>
      <c r="D40" s="235"/>
      <c r="E40" s="235"/>
      <c r="F40" s="235"/>
      <c r="G40" s="235"/>
      <c r="H40" s="235"/>
      <c r="I40" s="235"/>
      <c r="J40" s="235"/>
      <c r="K40" s="235"/>
      <c r="L40" s="235"/>
      <c r="M40" s="235"/>
      <c r="N40" s="235"/>
      <c r="O40" s="235"/>
      <c r="P40" s="235"/>
      <c r="Q40" s="235"/>
    </row>
    <row r="41" spans="1:17">
      <c r="A41" s="236" t="s">
        <v>185</v>
      </c>
      <c r="B41" s="236"/>
      <c r="C41" s="236"/>
      <c r="D41" s="236"/>
      <c r="E41" s="236"/>
      <c r="F41" s="236"/>
      <c r="G41" s="236"/>
      <c r="H41" s="236"/>
      <c r="I41" s="236"/>
      <c r="J41" s="236"/>
      <c r="K41" s="236"/>
    </row>
    <row r="42" spans="1:17">
      <c r="A42" s="236" t="s">
        <v>167</v>
      </c>
      <c r="B42" s="236"/>
      <c r="C42" s="236"/>
      <c r="D42" s="236"/>
      <c r="E42" s="236"/>
      <c r="F42" s="236"/>
      <c r="G42" s="236"/>
      <c r="H42" s="236"/>
      <c r="I42" s="236"/>
      <c r="J42" s="236"/>
      <c r="K42" s="236"/>
      <c r="L42" s="236"/>
      <c r="M42" s="236"/>
      <c r="N42" s="236"/>
      <c r="O42" s="236"/>
      <c r="P42" s="236"/>
      <c r="Q42" s="236"/>
    </row>
    <row r="43" spans="1:17">
      <c r="A43" s="236" t="s">
        <v>186</v>
      </c>
      <c r="B43" s="236"/>
      <c r="C43" s="236"/>
      <c r="D43" s="236"/>
      <c r="E43" s="236"/>
      <c r="F43" s="236"/>
      <c r="G43" s="236"/>
      <c r="H43" s="236"/>
      <c r="I43" s="236"/>
      <c r="J43" s="236"/>
      <c r="K43" s="236"/>
    </row>
  </sheetData>
  <mergeCells count="17">
    <mergeCell ref="A40:Q40"/>
    <mergeCell ref="A42:Q42"/>
    <mergeCell ref="A5:J5"/>
    <mergeCell ref="A2:K2"/>
    <mergeCell ref="A41:K41"/>
    <mergeCell ref="A43:K43"/>
    <mergeCell ref="A4:J4"/>
    <mergeCell ref="I7:K7"/>
    <mergeCell ref="I13:K13"/>
    <mergeCell ref="F7:H7"/>
    <mergeCell ref="F13:H13"/>
    <mergeCell ref="A7:A8"/>
    <mergeCell ref="A13:A14"/>
    <mergeCell ref="D7:E7"/>
    <mergeCell ref="D13:E13"/>
    <mergeCell ref="B7:C7"/>
    <mergeCell ref="B13:C13"/>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D5948-D520-426F-8EFD-1B207AEAEA42}">
  <sheetPr>
    <tabColor rgb="FF00C2CC"/>
  </sheetPr>
  <dimension ref="A1:AL45"/>
  <sheetViews>
    <sheetView showGridLines="0" zoomScaleNormal="100" workbookViewId="0">
      <selection activeCell="K62" sqref="K62"/>
    </sheetView>
  </sheetViews>
  <sheetFormatPr defaultColWidth="8.85546875" defaultRowHeight="15"/>
  <cols>
    <col min="1" max="1" width="28.140625" style="21" customWidth="1"/>
    <col min="2" max="11" width="14.28515625" style="21" customWidth="1"/>
    <col min="12" max="15" width="14.28515625" customWidth="1"/>
    <col min="16" max="20" width="14.28515625" style="21" customWidth="1"/>
    <col min="21" max="26" width="14.28515625" customWidth="1"/>
    <col min="27" max="31" width="14.28515625" style="115" customWidth="1"/>
    <col min="32" max="37" width="14.28515625" customWidth="1"/>
    <col min="38" max="38" width="8.85546875" style="27"/>
  </cols>
  <sheetData>
    <row r="1" spans="1:38" ht="20.25" customHeight="1">
      <c r="A1" s="224" t="s">
        <v>194</v>
      </c>
      <c r="B1" s="224"/>
      <c r="C1" s="224"/>
      <c r="D1" s="224"/>
      <c r="E1" s="224"/>
      <c r="F1" s="224"/>
      <c r="G1" s="224"/>
      <c r="H1" s="224"/>
      <c r="I1" s="224"/>
      <c r="P1"/>
      <c r="Q1"/>
      <c r="AA1"/>
      <c r="AB1"/>
      <c r="AC1" s="21"/>
      <c r="AD1" s="21"/>
      <c r="AE1" s="21"/>
    </row>
    <row r="2" spans="1:38" ht="24.95" customHeight="1">
      <c r="A2" s="247" t="s">
        <v>195</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1"/>
      <c r="AB2" s="21"/>
      <c r="AC2" s="21"/>
      <c r="AD2" s="21"/>
      <c r="AE2" s="21"/>
      <c r="AF2" s="113"/>
      <c r="AG2" s="113"/>
      <c r="AH2" s="113"/>
      <c r="AI2" s="113"/>
      <c r="AJ2" s="113"/>
      <c r="AK2" s="113"/>
    </row>
    <row r="3" spans="1:38">
      <c r="A3" s="138"/>
      <c r="B3" s="138"/>
      <c r="C3" s="138"/>
      <c r="D3" s="138"/>
      <c r="E3" s="138"/>
      <c r="F3" s="138"/>
      <c r="G3" s="138"/>
      <c r="H3" s="138"/>
      <c r="I3" s="138"/>
      <c r="J3" s="138"/>
      <c r="K3" s="138"/>
      <c r="L3" s="138"/>
      <c r="M3" s="138"/>
      <c r="N3" s="138"/>
      <c r="O3" s="138"/>
      <c r="P3" s="138"/>
      <c r="Q3" s="138"/>
      <c r="R3" s="25"/>
      <c r="S3" s="25"/>
      <c r="T3" s="25"/>
      <c r="U3" s="25"/>
      <c r="V3" s="25"/>
      <c r="AA3"/>
      <c r="AB3"/>
      <c r="AC3"/>
      <c r="AD3"/>
      <c r="AE3"/>
    </row>
    <row r="4" spans="1:38" ht="14.45" customHeight="1">
      <c r="A4" s="228" t="s">
        <v>79</v>
      </c>
      <c r="B4" s="228"/>
      <c r="C4" s="228"/>
      <c r="D4" s="228"/>
      <c r="E4" s="228"/>
      <c r="F4" s="228"/>
      <c r="G4" s="228"/>
      <c r="H4" s="228"/>
      <c r="I4" s="228"/>
      <c r="J4" s="228"/>
      <c r="K4" s="138"/>
      <c r="L4" s="138"/>
      <c r="M4" s="138"/>
      <c r="N4" s="138"/>
      <c r="O4" s="138"/>
      <c r="P4" s="138"/>
      <c r="Q4" s="138"/>
      <c r="R4" s="25"/>
      <c r="S4" s="25"/>
      <c r="T4" s="25"/>
      <c r="U4" s="25"/>
      <c r="V4" s="25"/>
      <c r="AA4"/>
      <c r="AB4"/>
      <c r="AC4"/>
      <c r="AD4"/>
      <c r="AE4"/>
    </row>
    <row r="5" spans="1:38" ht="14.45" customHeight="1">
      <c r="A5" s="229" t="s">
        <v>80</v>
      </c>
      <c r="B5" s="229"/>
      <c r="C5" s="229"/>
      <c r="D5" s="229"/>
      <c r="E5" s="229"/>
      <c r="F5" s="229"/>
      <c r="G5" s="229"/>
      <c r="H5" s="229"/>
      <c r="I5" s="229"/>
      <c r="J5" s="229"/>
      <c r="K5" s="138"/>
      <c r="L5" s="138"/>
      <c r="M5" s="138"/>
      <c r="N5" s="138"/>
      <c r="O5" s="138"/>
      <c r="P5" s="138"/>
      <c r="Q5" s="138"/>
      <c r="R5" s="25"/>
      <c r="S5" s="25"/>
      <c r="T5" s="25"/>
      <c r="U5" s="25"/>
      <c r="V5" s="25"/>
      <c r="AA5"/>
      <c r="AB5"/>
      <c r="AC5"/>
      <c r="AD5"/>
      <c r="AE5"/>
    </row>
    <row r="6" spans="1:38">
      <c r="A6" s="22"/>
      <c r="AA6" s="21"/>
      <c r="AB6" s="21"/>
      <c r="AC6" s="21"/>
      <c r="AD6" s="21"/>
      <c r="AE6" s="21"/>
    </row>
    <row r="7" spans="1:38">
      <c r="A7" s="227" t="s">
        <v>196</v>
      </c>
      <c r="B7" s="240" t="s">
        <v>140</v>
      </c>
      <c r="C7" s="240"/>
      <c r="D7" s="240" t="s">
        <v>141</v>
      </c>
      <c r="E7" s="240"/>
      <c r="F7" s="240"/>
      <c r="G7" s="240"/>
      <c r="H7" s="240"/>
      <c r="I7" s="240" t="s">
        <v>82</v>
      </c>
      <c r="J7" s="240"/>
      <c r="K7" s="240"/>
      <c r="L7" s="240"/>
      <c r="M7" s="240"/>
      <c r="N7" s="240" t="s">
        <v>83</v>
      </c>
      <c r="O7" s="240"/>
      <c r="P7" s="240"/>
      <c r="Q7" s="240"/>
      <c r="R7" s="240"/>
      <c r="S7"/>
      <c r="T7" s="36"/>
      <c r="U7" s="36"/>
      <c r="V7" s="36"/>
      <c r="W7" s="36"/>
      <c r="X7" s="36"/>
      <c r="Y7" s="36"/>
      <c r="Z7" s="36"/>
      <c r="AA7" s="36"/>
      <c r="AB7" s="36"/>
      <c r="AC7"/>
      <c r="AD7"/>
      <c r="AE7" s="36"/>
      <c r="AF7" s="36"/>
      <c r="AG7" s="36"/>
      <c r="AH7" s="36"/>
      <c r="AI7" s="36"/>
      <c r="AJ7" s="36"/>
      <c r="AK7" s="36"/>
    </row>
    <row r="8" spans="1:38" s="24" customFormat="1" ht="46.5" customHeight="1">
      <c r="A8" s="227"/>
      <c r="B8" s="139" t="s">
        <v>197</v>
      </c>
      <c r="C8" s="139" t="s">
        <v>198</v>
      </c>
      <c r="D8" s="139" t="s">
        <v>199</v>
      </c>
      <c r="E8" s="139" t="s">
        <v>200</v>
      </c>
      <c r="F8" s="139" t="s">
        <v>201</v>
      </c>
      <c r="G8" s="139" t="s">
        <v>198</v>
      </c>
      <c r="H8" s="139" t="s">
        <v>145</v>
      </c>
      <c r="I8" s="139" t="s">
        <v>199</v>
      </c>
      <c r="J8" s="139" t="s">
        <v>200</v>
      </c>
      <c r="K8" s="139" t="s">
        <v>201</v>
      </c>
      <c r="L8" s="139" t="s">
        <v>198</v>
      </c>
      <c r="M8" s="139" t="s">
        <v>145</v>
      </c>
      <c r="N8" s="139" t="s">
        <v>202</v>
      </c>
      <c r="O8" s="139" t="s">
        <v>203</v>
      </c>
      <c r="P8" s="139" t="s">
        <v>204</v>
      </c>
      <c r="Q8" s="139" t="s">
        <v>205</v>
      </c>
      <c r="R8" s="139" t="s">
        <v>145</v>
      </c>
      <c r="T8" s="38"/>
      <c r="U8" s="38"/>
      <c r="V8" s="38"/>
      <c r="W8" s="38"/>
      <c r="X8" s="38"/>
      <c r="Y8" s="38"/>
      <c r="Z8" s="38"/>
      <c r="AA8" s="38"/>
      <c r="AB8" s="38"/>
      <c r="AE8" s="38"/>
      <c r="AF8" s="38"/>
      <c r="AG8" s="38"/>
      <c r="AH8" s="38"/>
      <c r="AI8" s="38"/>
      <c r="AJ8" s="38"/>
      <c r="AK8" s="38"/>
      <c r="AL8" s="207"/>
    </row>
    <row r="9" spans="1:38">
      <c r="A9" s="140" t="s">
        <v>86</v>
      </c>
      <c r="B9" s="176">
        <v>10214.657048810845</v>
      </c>
      <c r="C9" s="176">
        <v>16.846249338373969</v>
      </c>
      <c r="D9" s="142">
        <v>1879.7054181467461</v>
      </c>
      <c r="E9" s="142">
        <v>3.8737891483632594</v>
      </c>
      <c r="F9" s="176">
        <v>38.845601968070994</v>
      </c>
      <c r="G9" s="142">
        <v>0</v>
      </c>
      <c r="H9" s="181">
        <v>-1</v>
      </c>
      <c r="I9" s="174">
        <v>2818.2331729609018</v>
      </c>
      <c r="J9" s="174">
        <v>5.1934572583521534</v>
      </c>
      <c r="K9" s="174">
        <v>34.313970871759999</v>
      </c>
      <c r="L9" s="215">
        <v>9.5019483607776581E-2</v>
      </c>
      <c r="M9" s="181"/>
      <c r="N9" s="175">
        <v>2096.3584605839274</v>
      </c>
      <c r="O9" s="180">
        <v>3.1363318735776011</v>
      </c>
      <c r="P9" s="175">
        <v>0</v>
      </c>
      <c r="Q9" s="177">
        <v>0</v>
      </c>
      <c r="R9" s="178"/>
      <c r="S9"/>
      <c r="T9" s="36"/>
      <c r="U9" s="36"/>
      <c r="V9" s="36"/>
      <c r="W9" s="36"/>
      <c r="X9" s="36"/>
      <c r="Y9" s="36"/>
      <c r="Z9" s="36"/>
      <c r="AA9" s="112"/>
      <c r="AB9" s="36"/>
      <c r="AC9"/>
      <c r="AD9"/>
      <c r="AE9" s="36"/>
      <c r="AF9" s="36"/>
      <c r="AG9" s="36"/>
      <c r="AH9" s="36"/>
      <c r="AI9" s="36"/>
      <c r="AJ9" s="36"/>
      <c r="AK9" s="36"/>
    </row>
    <row r="10" spans="1:38">
      <c r="A10" s="146" t="s">
        <v>87</v>
      </c>
      <c r="B10" s="176">
        <v>8767.9514032400075</v>
      </c>
      <c r="C10" s="176">
        <v>18.190361829090033</v>
      </c>
      <c r="D10" s="142">
        <v>3225.4166016584782</v>
      </c>
      <c r="E10" s="142">
        <v>6.8484781904749763</v>
      </c>
      <c r="F10" s="176">
        <v>0</v>
      </c>
      <c r="G10" s="142">
        <v>0</v>
      </c>
      <c r="H10" s="181">
        <v>-1</v>
      </c>
      <c r="I10" s="174">
        <v>2637.3196977064258</v>
      </c>
      <c r="J10" s="174">
        <v>5.3903909089930471</v>
      </c>
      <c r="K10" s="174">
        <v>0</v>
      </c>
      <c r="L10" s="141">
        <v>0</v>
      </c>
      <c r="M10" s="181">
        <v>-0.99528394806843845</v>
      </c>
      <c r="N10" s="175">
        <v>974.17051838315297</v>
      </c>
      <c r="O10" s="175">
        <v>3.5341773981577855</v>
      </c>
      <c r="P10" s="175">
        <v>0</v>
      </c>
      <c r="Q10" s="144">
        <v>0</v>
      </c>
      <c r="R10" s="178"/>
      <c r="S10"/>
      <c r="T10" s="36"/>
      <c r="U10" s="36"/>
      <c r="V10" s="36"/>
      <c r="W10" s="36"/>
      <c r="X10" s="36"/>
      <c r="Y10" s="36"/>
      <c r="Z10" s="36"/>
      <c r="AA10" s="36"/>
      <c r="AB10" s="36"/>
      <c r="AC10"/>
      <c r="AD10"/>
      <c r="AE10" s="36"/>
      <c r="AF10" s="36"/>
      <c r="AG10" s="36"/>
      <c r="AH10" s="36"/>
      <c r="AI10" s="36"/>
      <c r="AJ10" s="36"/>
      <c r="AK10" s="36"/>
    </row>
    <row r="11" spans="1:38">
      <c r="A11" s="146" t="s">
        <v>88</v>
      </c>
      <c r="B11" s="176">
        <v>3537.6127302623531</v>
      </c>
      <c r="C11" s="176">
        <v>19.736021234793167</v>
      </c>
      <c r="D11" s="142">
        <v>775.15425371536492</v>
      </c>
      <c r="E11" s="142">
        <v>4.3297426171094413</v>
      </c>
      <c r="F11" s="176">
        <v>81.981626029356974</v>
      </c>
      <c r="G11" s="142">
        <v>0.45792090843582717</v>
      </c>
      <c r="H11" s="181">
        <v>-0.97679770897142404</v>
      </c>
      <c r="I11" s="142">
        <v>817.26050746013266</v>
      </c>
      <c r="J11" s="174">
        <v>4.3775332587022344</v>
      </c>
      <c r="K11" s="142">
        <v>0</v>
      </c>
      <c r="L11" s="141">
        <v>0</v>
      </c>
      <c r="M11" s="181"/>
      <c r="N11" s="144">
        <v>288.59709561578495</v>
      </c>
      <c r="O11" s="175">
        <v>3.2249232940563473</v>
      </c>
      <c r="P11" s="144">
        <v>0</v>
      </c>
      <c r="Q11" s="144">
        <v>0</v>
      </c>
      <c r="R11" s="178"/>
      <c r="S11"/>
      <c r="T11" s="36"/>
      <c r="U11" s="36"/>
      <c r="V11" s="36"/>
      <c r="W11" s="36"/>
      <c r="X11" s="36"/>
      <c r="Y11" s="36"/>
      <c r="Z11" s="36"/>
      <c r="AA11" s="36"/>
      <c r="AB11" s="36"/>
      <c r="AC11"/>
      <c r="AD11"/>
      <c r="AE11" s="36"/>
      <c r="AF11" s="36"/>
      <c r="AG11" s="36"/>
      <c r="AH11" s="36"/>
      <c r="AI11" s="36"/>
      <c r="AJ11" s="36"/>
      <c r="AK11" s="36"/>
    </row>
    <row r="12" spans="1:38">
      <c r="A12" s="43"/>
      <c r="B12" s="44"/>
      <c r="C12" s="44"/>
      <c r="D12" s="44"/>
      <c r="E12" s="44"/>
      <c r="F12" s="44"/>
      <c r="G12" s="44"/>
      <c r="H12" s="44"/>
      <c r="I12" s="44"/>
      <c r="J12" s="44"/>
      <c r="K12" s="36"/>
      <c r="L12" s="36"/>
      <c r="M12" s="36"/>
      <c r="N12" s="36"/>
      <c r="P12" s="44"/>
      <c r="Q12" s="44"/>
      <c r="R12" s="44"/>
      <c r="S12" s="36"/>
      <c r="T12" s="36"/>
      <c r="U12" s="36"/>
      <c r="V12" s="36"/>
      <c r="W12" s="36"/>
      <c r="X12" s="36"/>
      <c r="AA12" s="44"/>
      <c r="AB12" s="44"/>
      <c r="AC12" s="44"/>
      <c r="AD12" s="36"/>
      <c r="AE12" s="36"/>
      <c r="AF12" s="36"/>
      <c r="AG12" s="36"/>
      <c r="AH12" s="36"/>
      <c r="AI12" s="36"/>
    </row>
    <row r="13" spans="1:38">
      <c r="A13" s="227" t="s">
        <v>89</v>
      </c>
      <c r="B13" s="240" t="s">
        <v>140</v>
      </c>
      <c r="C13" s="240"/>
      <c r="D13" s="240"/>
      <c r="E13" s="240"/>
      <c r="F13" s="240"/>
      <c r="G13" s="240"/>
      <c r="H13" s="240" t="s">
        <v>141</v>
      </c>
      <c r="I13" s="240"/>
      <c r="J13" s="240"/>
      <c r="K13" s="240"/>
      <c r="L13" s="240"/>
      <c r="M13" s="240"/>
      <c r="N13" s="240"/>
      <c r="O13" s="240"/>
      <c r="P13" s="240" t="s">
        <v>82</v>
      </c>
      <c r="Q13" s="240"/>
      <c r="R13" s="240"/>
      <c r="S13" s="240"/>
      <c r="T13" s="240"/>
      <c r="U13" s="240"/>
      <c r="V13" s="240"/>
      <c r="W13" s="240"/>
      <c r="X13" s="240"/>
      <c r="Y13" s="240"/>
      <c r="Z13" s="240"/>
      <c r="AA13" s="240" t="s">
        <v>83</v>
      </c>
      <c r="AB13" s="240"/>
      <c r="AC13" s="240"/>
      <c r="AD13" s="240"/>
      <c r="AE13" s="240"/>
      <c r="AF13" s="240"/>
      <c r="AG13" s="240"/>
      <c r="AH13" s="240"/>
      <c r="AI13" s="240"/>
      <c r="AJ13" s="240"/>
      <c r="AK13" s="240"/>
    </row>
    <row r="14" spans="1:38" ht="46.5" customHeight="1">
      <c r="A14" s="227"/>
      <c r="B14" s="226" t="s">
        <v>206</v>
      </c>
      <c r="C14" s="226"/>
      <c r="D14" s="226" t="s">
        <v>207</v>
      </c>
      <c r="E14" s="226"/>
      <c r="F14" s="226" t="s">
        <v>208</v>
      </c>
      <c r="G14" s="226"/>
      <c r="H14" s="226" t="s">
        <v>206</v>
      </c>
      <c r="I14" s="226"/>
      <c r="J14" s="226"/>
      <c r="K14" s="226"/>
      <c r="L14" s="226" t="s">
        <v>207</v>
      </c>
      <c r="M14" s="226"/>
      <c r="N14" s="226" t="s">
        <v>208</v>
      </c>
      <c r="O14" s="226"/>
      <c r="P14" s="226" t="s">
        <v>206</v>
      </c>
      <c r="Q14" s="226"/>
      <c r="R14" s="226"/>
      <c r="S14" s="226"/>
      <c r="T14" s="226"/>
      <c r="U14" s="226" t="s">
        <v>207</v>
      </c>
      <c r="V14" s="226"/>
      <c r="W14" s="226"/>
      <c r="X14" s="226" t="s">
        <v>208</v>
      </c>
      <c r="Y14" s="226"/>
      <c r="Z14" s="226"/>
      <c r="AA14" s="226" t="s">
        <v>209</v>
      </c>
      <c r="AB14" s="226"/>
      <c r="AC14" s="226"/>
      <c r="AD14" s="226"/>
      <c r="AE14" s="226"/>
      <c r="AF14" s="226" t="s">
        <v>210</v>
      </c>
      <c r="AG14" s="226"/>
      <c r="AH14" s="226"/>
      <c r="AI14" s="226" t="s">
        <v>211</v>
      </c>
      <c r="AJ14" s="226"/>
      <c r="AK14" s="226"/>
    </row>
    <row r="15" spans="1:38" s="24" customFormat="1" ht="79.5" customHeight="1">
      <c r="A15" s="227"/>
      <c r="B15" s="173" t="s">
        <v>197</v>
      </c>
      <c r="C15" s="139" t="s">
        <v>198</v>
      </c>
      <c r="D15" s="173" t="s">
        <v>197</v>
      </c>
      <c r="E15" s="139" t="s">
        <v>198</v>
      </c>
      <c r="F15" s="173" t="s">
        <v>197</v>
      </c>
      <c r="G15" s="139" t="s">
        <v>198</v>
      </c>
      <c r="H15" s="173" t="s">
        <v>197</v>
      </c>
      <c r="I15" s="139" t="s">
        <v>212</v>
      </c>
      <c r="J15" s="173" t="s">
        <v>213</v>
      </c>
      <c r="K15" s="139" t="s">
        <v>214</v>
      </c>
      <c r="L15" s="173" t="s">
        <v>213</v>
      </c>
      <c r="M15" s="139" t="s">
        <v>214</v>
      </c>
      <c r="N15" s="173" t="s">
        <v>197</v>
      </c>
      <c r="O15" s="139" t="s">
        <v>198</v>
      </c>
      <c r="P15" s="173" t="s">
        <v>197</v>
      </c>
      <c r="Q15" s="139" t="s">
        <v>212</v>
      </c>
      <c r="R15" s="173" t="s">
        <v>213</v>
      </c>
      <c r="S15" s="139" t="s">
        <v>214</v>
      </c>
      <c r="T15" s="139" t="s">
        <v>191</v>
      </c>
      <c r="U15" s="173" t="s">
        <v>213</v>
      </c>
      <c r="V15" s="139" t="s">
        <v>214</v>
      </c>
      <c r="W15" s="139" t="s">
        <v>191</v>
      </c>
      <c r="X15" s="173" t="s">
        <v>197</v>
      </c>
      <c r="Y15" s="139" t="s">
        <v>198</v>
      </c>
      <c r="Z15" s="139" t="s">
        <v>191</v>
      </c>
      <c r="AA15" s="173" t="s">
        <v>197</v>
      </c>
      <c r="AB15" s="139" t="s">
        <v>212</v>
      </c>
      <c r="AC15" s="173" t="s">
        <v>213</v>
      </c>
      <c r="AD15" s="139" t="s">
        <v>214</v>
      </c>
      <c r="AE15" s="139" t="s">
        <v>164</v>
      </c>
      <c r="AF15" s="173" t="s">
        <v>213</v>
      </c>
      <c r="AG15" s="139" t="s">
        <v>214</v>
      </c>
      <c r="AH15" s="139" t="s">
        <v>164</v>
      </c>
      <c r="AI15" s="173" t="s">
        <v>197</v>
      </c>
      <c r="AJ15" s="139" t="s">
        <v>198</v>
      </c>
      <c r="AK15" s="139" t="s">
        <v>164</v>
      </c>
      <c r="AL15" s="207"/>
    </row>
    <row r="16" spans="1:38">
      <c r="A16" s="148" t="s">
        <v>94</v>
      </c>
      <c r="B16" s="159">
        <v>83.966598633049998</v>
      </c>
      <c r="C16" s="159">
        <v>2.880075962484093</v>
      </c>
      <c r="D16" s="159">
        <v>0</v>
      </c>
      <c r="E16" s="159">
        <v>0</v>
      </c>
      <c r="F16" s="159">
        <v>1330.9095958999999</v>
      </c>
      <c r="G16" s="159">
        <v>45.650541974940225</v>
      </c>
      <c r="H16" s="159">
        <v>78.160104984361993</v>
      </c>
      <c r="I16" s="159">
        <v>78.160104984361993</v>
      </c>
      <c r="J16" s="159">
        <v>0</v>
      </c>
      <c r="K16" s="159">
        <v>0</v>
      </c>
      <c r="L16" s="159">
        <v>0</v>
      </c>
      <c r="M16" s="159">
        <v>0</v>
      </c>
      <c r="N16" s="159">
        <v>1274.5025392</v>
      </c>
      <c r="O16" s="159">
        <v>43.699727042688153</v>
      </c>
      <c r="P16" s="159">
        <v>88.082966721911006</v>
      </c>
      <c r="Q16" s="159">
        <v>88.082966721911006</v>
      </c>
      <c r="R16" s="159">
        <v>0</v>
      </c>
      <c r="S16" s="159">
        <v>0</v>
      </c>
      <c r="T16" s="170">
        <v>0</v>
      </c>
      <c r="U16" s="159">
        <v>0</v>
      </c>
      <c r="V16" s="159">
        <v>0</v>
      </c>
      <c r="W16" s="170">
        <v>0</v>
      </c>
      <c r="X16" s="159">
        <v>1244.5066392000001</v>
      </c>
      <c r="Y16" s="159">
        <v>42.317635230391012</v>
      </c>
      <c r="Z16" s="170">
        <v>-3.1627012474174987E-2</v>
      </c>
      <c r="AA16" s="159">
        <v>88.550716868465003</v>
      </c>
      <c r="AB16" s="159">
        <f>AA16</f>
        <v>88.550716868465003</v>
      </c>
      <c r="AC16" s="159">
        <f t="shared" ref="AC16:AC38" si="0">AA16-AB16</f>
        <v>0</v>
      </c>
      <c r="AD16" s="159">
        <v>0</v>
      </c>
      <c r="AE16" s="170">
        <v>0</v>
      </c>
      <c r="AF16" s="159">
        <v>0</v>
      </c>
      <c r="AG16" s="159">
        <v>0</v>
      </c>
      <c r="AH16" s="170">
        <v>0</v>
      </c>
      <c r="AI16" s="159">
        <v>1265.1064447999997</v>
      </c>
      <c r="AJ16" s="159">
        <v>42.976161101184196</v>
      </c>
      <c r="AK16" s="170">
        <f>(AJ16-Y16)/AJ16</f>
        <v>1.5323050126388295E-2</v>
      </c>
    </row>
    <row r="17" spans="1:38">
      <c r="A17" s="148" t="s">
        <v>96</v>
      </c>
      <c r="B17" s="159"/>
      <c r="C17" s="159"/>
      <c r="D17" s="159"/>
      <c r="E17" s="159"/>
      <c r="F17" s="159"/>
      <c r="G17" s="159"/>
      <c r="H17" s="159"/>
      <c r="I17" s="159"/>
      <c r="J17" s="159"/>
      <c r="K17" s="159"/>
      <c r="L17" s="159"/>
      <c r="M17" s="159"/>
      <c r="N17" s="159"/>
      <c r="O17" s="159"/>
      <c r="P17" s="159">
        <v>37.802708078241267</v>
      </c>
      <c r="Q17" s="159">
        <v>37.802708078241267</v>
      </c>
      <c r="R17" s="159">
        <v>0</v>
      </c>
      <c r="S17" s="159">
        <v>0</v>
      </c>
      <c r="T17" s="170">
        <v>0</v>
      </c>
      <c r="U17" s="159">
        <v>0</v>
      </c>
      <c r="V17" s="159">
        <v>0</v>
      </c>
      <c r="W17" s="170">
        <v>0</v>
      </c>
      <c r="X17" s="159">
        <v>552.44527110463991</v>
      </c>
      <c r="Y17" s="159">
        <v>0</v>
      </c>
      <c r="Z17" s="170">
        <v>0</v>
      </c>
      <c r="AA17" s="159">
        <v>81.162158486435004</v>
      </c>
      <c r="AB17" s="159">
        <f>AA17</f>
        <v>81.162158486435004</v>
      </c>
      <c r="AC17" s="159">
        <f t="shared" si="0"/>
        <v>0</v>
      </c>
      <c r="AD17" s="159">
        <v>0</v>
      </c>
      <c r="AE17" s="170">
        <v>0</v>
      </c>
      <c r="AF17" s="159">
        <v>0</v>
      </c>
      <c r="AG17" s="159">
        <v>0</v>
      </c>
      <c r="AH17" s="170">
        <v>0</v>
      </c>
      <c r="AI17" s="159">
        <v>1124.0782675200001</v>
      </c>
      <c r="AJ17" s="159">
        <v>29.332376553476976</v>
      </c>
      <c r="AK17" s="170" t="s">
        <v>193</v>
      </c>
    </row>
    <row r="18" spans="1:38">
      <c r="A18" s="148" t="s">
        <v>99</v>
      </c>
      <c r="B18" s="159">
        <v>36.169657864241998</v>
      </c>
      <c r="C18" s="159" t="s">
        <v>154</v>
      </c>
      <c r="D18" s="159">
        <v>0</v>
      </c>
      <c r="E18" s="159" t="s">
        <v>154</v>
      </c>
      <c r="F18" s="159">
        <v>300.46490480000006</v>
      </c>
      <c r="G18" s="159" t="s">
        <v>154</v>
      </c>
      <c r="H18" s="159">
        <v>38.845601968070994</v>
      </c>
      <c r="I18" s="159">
        <v>0</v>
      </c>
      <c r="J18" s="159">
        <v>38.845601968070994</v>
      </c>
      <c r="K18" s="159" t="s">
        <v>154</v>
      </c>
      <c r="L18" s="159">
        <v>0</v>
      </c>
      <c r="M18" s="159" t="s">
        <v>154</v>
      </c>
      <c r="N18" s="159">
        <v>265.31432160000003</v>
      </c>
      <c r="O18" s="159" t="s">
        <v>154</v>
      </c>
      <c r="P18" s="159">
        <v>34.313970871759999</v>
      </c>
      <c r="Q18" s="159">
        <v>0</v>
      </c>
      <c r="R18" s="159">
        <v>34.313970871759999</v>
      </c>
      <c r="S18" s="159"/>
      <c r="T18" s="170"/>
      <c r="U18" s="159">
        <v>0</v>
      </c>
      <c r="V18" s="159">
        <v>0</v>
      </c>
      <c r="W18" s="170">
        <v>0</v>
      </c>
      <c r="X18" s="159">
        <v>229.79198879999998</v>
      </c>
      <c r="Y18" s="159">
        <v>0</v>
      </c>
      <c r="Z18" s="170">
        <v>0</v>
      </c>
      <c r="AA18" s="159">
        <v>0</v>
      </c>
      <c r="AB18" s="159">
        <f>AA18</f>
        <v>0</v>
      </c>
      <c r="AC18" s="159">
        <f t="shared" si="0"/>
        <v>0</v>
      </c>
      <c r="AD18" s="159">
        <v>0</v>
      </c>
      <c r="AE18" s="170">
        <v>0</v>
      </c>
      <c r="AF18" s="159">
        <v>0</v>
      </c>
      <c r="AG18" s="159">
        <v>0</v>
      </c>
      <c r="AH18" s="170">
        <v>0</v>
      </c>
      <c r="AI18" s="159">
        <v>141.30662822399998</v>
      </c>
      <c r="AJ18" s="159">
        <v>4.9381149455365092</v>
      </c>
      <c r="AK18" s="170" t="s">
        <v>193</v>
      </c>
      <c r="AL18" s="27" t="s">
        <v>103</v>
      </c>
    </row>
    <row r="19" spans="1:38">
      <c r="A19" s="148" t="s">
        <v>97</v>
      </c>
      <c r="B19" s="159"/>
      <c r="C19" s="159"/>
      <c r="D19" s="159"/>
      <c r="E19" s="159"/>
      <c r="F19" s="159"/>
      <c r="G19" s="159"/>
      <c r="H19" s="159"/>
      <c r="I19" s="159"/>
      <c r="J19" s="159"/>
      <c r="K19" s="159"/>
      <c r="L19" s="159"/>
      <c r="M19" s="159"/>
      <c r="N19" s="159"/>
      <c r="O19" s="159"/>
      <c r="P19" s="159"/>
      <c r="Q19" s="159"/>
      <c r="R19" s="159"/>
      <c r="S19" s="159"/>
      <c r="T19" s="170"/>
      <c r="U19" s="159"/>
      <c r="V19" s="159"/>
      <c r="W19" s="170"/>
      <c r="X19" s="159"/>
      <c r="Y19" s="159"/>
      <c r="Z19" s="170"/>
      <c r="AA19" s="159">
        <v>16.551835879005285</v>
      </c>
      <c r="AB19" s="159">
        <v>0</v>
      </c>
      <c r="AC19" s="159">
        <f t="shared" si="0"/>
        <v>16.551835879005285</v>
      </c>
      <c r="AD19" s="159">
        <v>0</v>
      </c>
      <c r="AE19" s="170" t="s">
        <v>193</v>
      </c>
      <c r="AF19" s="159">
        <v>0</v>
      </c>
      <c r="AG19" s="159">
        <v>0</v>
      </c>
      <c r="AH19" s="170">
        <v>0</v>
      </c>
      <c r="AI19" s="159">
        <v>48.690321845674596</v>
      </c>
      <c r="AJ19" s="159">
        <v>1.1600335891872575</v>
      </c>
      <c r="AK19" s="170" t="s">
        <v>193</v>
      </c>
      <c r="AL19" s="27" t="s">
        <v>111</v>
      </c>
    </row>
    <row r="20" spans="1:38">
      <c r="A20" s="148" t="s">
        <v>101</v>
      </c>
      <c r="B20" s="159">
        <v>502.60384069880001</v>
      </c>
      <c r="C20" s="159">
        <v>7.9794726332661767</v>
      </c>
      <c r="D20" s="159">
        <v>2428.51658628</v>
      </c>
      <c r="E20" s="159">
        <v>38.555777076258472</v>
      </c>
      <c r="F20" s="159">
        <v>3035.6457328499996</v>
      </c>
      <c r="G20" s="159">
        <v>48.194721345323089</v>
      </c>
      <c r="H20" s="159">
        <v>393.65004488312303</v>
      </c>
      <c r="I20" s="159">
        <v>393.65004488312303</v>
      </c>
      <c r="J20" s="159">
        <v>0</v>
      </c>
      <c r="K20" s="159">
        <v>0</v>
      </c>
      <c r="L20" s="159">
        <v>0</v>
      </c>
      <c r="M20" s="159">
        <v>0</v>
      </c>
      <c r="N20" s="159">
        <v>2887.7896668200001</v>
      </c>
      <c r="O20" s="159">
        <v>46.129720003833775</v>
      </c>
      <c r="P20" s="159">
        <v>374.25062673159999</v>
      </c>
      <c r="Q20" s="159">
        <v>374.25062673159999</v>
      </c>
      <c r="R20" s="159">
        <v>0</v>
      </c>
      <c r="S20" s="159">
        <v>0</v>
      </c>
      <c r="T20" s="170">
        <v>0</v>
      </c>
      <c r="U20" s="159">
        <v>0</v>
      </c>
      <c r="V20" s="159">
        <v>0</v>
      </c>
      <c r="W20" s="170">
        <v>0</v>
      </c>
      <c r="X20" s="159">
        <v>2812.0213975700003</v>
      </c>
      <c r="Y20" s="159">
        <v>43.625029244526367</v>
      </c>
      <c r="Z20" s="170">
        <v>-5.4296682466298263E-2</v>
      </c>
      <c r="AA20" s="159">
        <v>362.25782052310001</v>
      </c>
      <c r="AB20" s="159">
        <f t="shared" ref="AB20:AB38" si="1">AA20</f>
        <v>362.25782052310001</v>
      </c>
      <c r="AC20" s="159">
        <f t="shared" si="0"/>
        <v>0</v>
      </c>
      <c r="AD20" s="159">
        <v>0</v>
      </c>
      <c r="AE20" s="170">
        <v>0</v>
      </c>
      <c r="AF20" s="159">
        <v>0</v>
      </c>
      <c r="AG20" s="159">
        <v>0</v>
      </c>
      <c r="AH20" s="170">
        <v>0</v>
      </c>
      <c r="AI20" s="159">
        <v>2874.7992561600008</v>
      </c>
      <c r="AJ20" s="159">
        <v>44.615353970500614</v>
      </c>
      <c r="AK20" s="170">
        <f t="shared" ref="AK20:AK27" si="2">(AJ20-Y20)/AJ20</f>
        <v>2.2196948759591675E-2</v>
      </c>
    </row>
    <row r="21" spans="1:38">
      <c r="A21" s="148" t="s">
        <v>104</v>
      </c>
      <c r="B21" s="159">
        <v>331.96597089679301</v>
      </c>
      <c r="C21" s="159">
        <v>7.9671578066180508</v>
      </c>
      <c r="D21" s="159">
        <v>0</v>
      </c>
      <c r="E21" s="159">
        <v>0</v>
      </c>
      <c r="F21" s="159">
        <v>2044.236378526</v>
      </c>
      <c r="G21" s="159">
        <v>49.061516087772517</v>
      </c>
      <c r="H21" s="159">
        <v>280.51165701098603</v>
      </c>
      <c r="I21" s="159">
        <v>280.51165701098603</v>
      </c>
      <c r="J21" s="159">
        <v>0</v>
      </c>
      <c r="K21" s="159">
        <v>0</v>
      </c>
      <c r="L21" s="159">
        <v>0</v>
      </c>
      <c r="M21" s="159">
        <v>0</v>
      </c>
      <c r="N21" s="159">
        <v>2050.1658286399997</v>
      </c>
      <c r="O21" s="159">
        <v>49.20771967405522</v>
      </c>
      <c r="P21" s="159">
        <v>372.645911048313</v>
      </c>
      <c r="Q21" s="159">
        <v>372.645911048313</v>
      </c>
      <c r="R21" s="159">
        <v>0</v>
      </c>
      <c r="S21" s="159">
        <v>0</v>
      </c>
      <c r="T21" s="170">
        <v>0</v>
      </c>
      <c r="U21" s="159">
        <v>0</v>
      </c>
      <c r="V21" s="159">
        <v>0</v>
      </c>
      <c r="W21" s="170">
        <v>0</v>
      </c>
      <c r="X21" s="159">
        <v>1969.9059566999999</v>
      </c>
      <c r="Y21" s="159">
        <v>46.757574298246865</v>
      </c>
      <c r="Z21" s="170">
        <v>-4.9791890216367651E-2</v>
      </c>
      <c r="AA21" s="159">
        <v>233.853914594619</v>
      </c>
      <c r="AB21" s="159">
        <f t="shared" si="1"/>
        <v>233.853914594619</v>
      </c>
      <c r="AC21" s="159">
        <f t="shared" si="0"/>
        <v>0</v>
      </c>
      <c r="AD21" s="159">
        <v>0</v>
      </c>
      <c r="AE21" s="170">
        <v>0</v>
      </c>
      <c r="AF21" s="159">
        <v>0</v>
      </c>
      <c r="AG21" s="159">
        <v>0</v>
      </c>
      <c r="AH21" s="170">
        <v>0</v>
      </c>
      <c r="AI21" s="159">
        <v>1859.1707858559998</v>
      </c>
      <c r="AJ21" s="159">
        <v>44.147089287086438</v>
      </c>
      <c r="AK21" s="170">
        <f t="shared" si="2"/>
        <v>-5.9131531734392888E-2</v>
      </c>
    </row>
    <row r="22" spans="1:38">
      <c r="A22" s="148" t="s">
        <v>106</v>
      </c>
      <c r="B22" s="159">
        <v>91.599161843246989</v>
      </c>
      <c r="C22" s="159">
        <v>3.3598096277490166</v>
      </c>
      <c r="D22" s="159">
        <v>0</v>
      </c>
      <c r="E22" s="159">
        <v>0</v>
      </c>
      <c r="F22" s="159">
        <v>1033.3702464</v>
      </c>
      <c r="G22" s="159">
        <v>37.903483318172484</v>
      </c>
      <c r="H22" s="159">
        <v>53.104127227071999</v>
      </c>
      <c r="I22" s="159">
        <v>53.104127227071999</v>
      </c>
      <c r="J22" s="159">
        <v>0</v>
      </c>
      <c r="K22" s="159">
        <v>0</v>
      </c>
      <c r="L22" s="159">
        <v>0</v>
      </c>
      <c r="M22" s="159">
        <v>0</v>
      </c>
      <c r="N22" s="159">
        <v>1064.9208272000003</v>
      </c>
      <c r="O22" s="159">
        <v>38.952870004791755</v>
      </c>
      <c r="P22" s="159">
        <v>66.877999282785012</v>
      </c>
      <c r="Q22" s="159">
        <v>66.877999282785012</v>
      </c>
      <c r="R22" s="159">
        <v>0</v>
      </c>
      <c r="S22" s="159">
        <v>0</v>
      </c>
      <c r="T22" s="170">
        <v>0</v>
      </c>
      <c r="U22" s="159">
        <v>0</v>
      </c>
      <c r="V22" s="159">
        <v>0</v>
      </c>
      <c r="W22" s="170">
        <v>0</v>
      </c>
      <c r="X22" s="159">
        <v>1080.3791328000002</v>
      </c>
      <c r="Y22" s="159">
        <v>33.04386663526563</v>
      </c>
      <c r="Z22" s="170">
        <v>-0.1516962259468746</v>
      </c>
      <c r="AA22" s="159">
        <v>62.701254524547998</v>
      </c>
      <c r="AB22" s="159">
        <f t="shared" si="1"/>
        <v>62.701254524547998</v>
      </c>
      <c r="AC22" s="159">
        <f t="shared" si="0"/>
        <v>0</v>
      </c>
      <c r="AD22" s="159">
        <v>0</v>
      </c>
      <c r="AE22" s="170">
        <v>0</v>
      </c>
      <c r="AF22" s="159">
        <v>0</v>
      </c>
      <c r="AG22" s="159">
        <v>0</v>
      </c>
      <c r="AH22" s="170">
        <v>0</v>
      </c>
      <c r="AI22" s="159">
        <v>977.0319268479999</v>
      </c>
      <c r="AJ22" s="159">
        <v>29.882947299703623</v>
      </c>
      <c r="AK22" s="170">
        <f t="shared" si="2"/>
        <v>-0.10577669276930245</v>
      </c>
    </row>
    <row r="23" spans="1:38">
      <c r="A23" s="148" t="s">
        <v>107</v>
      </c>
      <c r="B23" s="159">
        <v>40.830529745817003</v>
      </c>
      <c r="C23" s="159">
        <v>2.0010257265847744</v>
      </c>
      <c r="D23" s="159">
        <v>0</v>
      </c>
      <c r="E23" s="159">
        <v>0</v>
      </c>
      <c r="F23" s="159">
        <v>767.14646609999988</v>
      </c>
      <c r="G23" s="159">
        <v>37.596372721124432</v>
      </c>
      <c r="H23" s="159">
        <v>48.544881260444001</v>
      </c>
      <c r="I23" s="159">
        <v>48.544881260444001</v>
      </c>
      <c r="J23" s="159">
        <v>0</v>
      </c>
      <c r="K23" s="159">
        <v>0</v>
      </c>
      <c r="L23" s="159">
        <v>0</v>
      </c>
      <c r="M23" s="159">
        <v>0</v>
      </c>
      <c r="N23" s="159">
        <v>785.88125639999998</v>
      </c>
      <c r="O23" s="159">
        <v>38.51452875793931</v>
      </c>
      <c r="P23" s="159">
        <v>46.472140112109003</v>
      </c>
      <c r="Q23" s="159">
        <v>46.472140112109003</v>
      </c>
      <c r="R23" s="159">
        <v>0</v>
      </c>
      <c r="S23" s="159">
        <v>0</v>
      </c>
      <c r="T23" s="170">
        <v>0</v>
      </c>
      <c r="U23" s="159">
        <v>0</v>
      </c>
      <c r="V23" s="159">
        <v>0</v>
      </c>
      <c r="W23" s="170">
        <v>0</v>
      </c>
      <c r="X23" s="159">
        <v>765.113877</v>
      </c>
      <c r="Y23" s="159">
        <v>34.95043153932594</v>
      </c>
      <c r="Z23" s="170">
        <v>-9.2539032244518205E-2</v>
      </c>
      <c r="AA23" s="159">
        <v>45.591098181843996</v>
      </c>
      <c r="AB23" s="159">
        <f t="shared" si="1"/>
        <v>45.591098181843996</v>
      </c>
      <c r="AC23" s="159">
        <f t="shared" si="0"/>
        <v>0</v>
      </c>
      <c r="AD23" s="159">
        <v>0</v>
      </c>
      <c r="AE23" s="170">
        <v>0</v>
      </c>
      <c r="AF23" s="159">
        <v>0</v>
      </c>
      <c r="AG23" s="159">
        <v>0</v>
      </c>
      <c r="AH23" s="170">
        <v>0</v>
      </c>
      <c r="AI23" s="159">
        <v>676.5192624</v>
      </c>
      <c r="AJ23" s="159">
        <v>30.809413449189826</v>
      </c>
      <c r="AK23" s="170">
        <f t="shared" si="2"/>
        <v>-0.134407560110334</v>
      </c>
    </row>
    <row r="24" spans="1:38">
      <c r="A24" s="148" t="s">
        <v>108</v>
      </c>
      <c r="B24" s="159">
        <v>0</v>
      </c>
      <c r="C24" s="159" t="s">
        <v>154</v>
      </c>
      <c r="D24" s="159">
        <v>585.65408000000014</v>
      </c>
      <c r="E24" s="159">
        <v>23.630329244673987</v>
      </c>
      <c r="F24" s="159">
        <v>628.71688000000006</v>
      </c>
      <c r="G24" s="159">
        <v>25.367853453841189</v>
      </c>
      <c r="H24" s="159">
        <v>0</v>
      </c>
      <c r="I24" s="159">
        <v>0</v>
      </c>
      <c r="J24" s="159">
        <v>0</v>
      </c>
      <c r="K24" s="159">
        <v>0</v>
      </c>
      <c r="L24" s="159">
        <v>0</v>
      </c>
      <c r="M24" s="159">
        <v>0</v>
      </c>
      <c r="N24" s="159">
        <v>695.87103999999988</v>
      </c>
      <c r="O24" s="159">
        <v>28.083096170144071</v>
      </c>
      <c r="P24" s="159">
        <v>57.525166400000003</v>
      </c>
      <c r="Q24" s="159">
        <v>57.525166400000003</v>
      </c>
      <c r="R24" s="159">
        <v>0</v>
      </c>
      <c r="S24" s="159">
        <v>0</v>
      </c>
      <c r="T24" s="170">
        <v>0</v>
      </c>
      <c r="U24" s="159">
        <v>0</v>
      </c>
      <c r="V24" s="159">
        <v>0</v>
      </c>
      <c r="W24" s="170">
        <v>0</v>
      </c>
      <c r="X24" s="159">
        <v>814.81161999999983</v>
      </c>
      <c r="Y24" s="159">
        <v>32.834123952288842</v>
      </c>
      <c r="Z24" s="170">
        <v>0.16917749215970423</v>
      </c>
      <c r="AA24" s="159">
        <v>145.82662895159999</v>
      </c>
      <c r="AB24" s="159">
        <f t="shared" si="1"/>
        <v>145.82662895159999</v>
      </c>
      <c r="AC24" s="159">
        <f t="shared" si="0"/>
        <v>0</v>
      </c>
      <c r="AD24" s="159">
        <v>0</v>
      </c>
      <c r="AE24" s="170">
        <v>0</v>
      </c>
      <c r="AF24" s="159">
        <v>0</v>
      </c>
      <c r="AG24" s="159">
        <v>0</v>
      </c>
      <c r="AH24" s="170">
        <v>0</v>
      </c>
      <c r="AI24" s="159">
        <v>861.03978000000006</v>
      </c>
      <c r="AJ24" s="159">
        <v>34.514762496492565</v>
      </c>
      <c r="AK24" s="170">
        <f t="shared" si="2"/>
        <v>4.8693324903351501E-2</v>
      </c>
    </row>
    <row r="25" spans="1:38">
      <c r="A25" s="148" t="s">
        <v>109</v>
      </c>
      <c r="B25" s="159">
        <v>83.943646403252984</v>
      </c>
      <c r="C25" s="159">
        <v>2.1527268587620432</v>
      </c>
      <c r="D25" s="159">
        <v>0</v>
      </c>
      <c r="E25" s="159">
        <v>0</v>
      </c>
      <c r="F25" s="159">
        <v>1392.9572606300001</v>
      </c>
      <c r="G25" s="159">
        <v>35.722256972977966</v>
      </c>
      <c r="H25" s="159">
        <v>97.838108420227996</v>
      </c>
      <c r="I25" s="159">
        <v>97.838108420227996</v>
      </c>
      <c r="J25" s="159">
        <v>0</v>
      </c>
      <c r="K25" s="159">
        <v>0</v>
      </c>
      <c r="L25" s="159">
        <v>0</v>
      </c>
      <c r="M25" s="159">
        <v>0</v>
      </c>
      <c r="N25" s="159">
        <v>1346.1837824400004</v>
      </c>
      <c r="O25" s="159">
        <v>35.235708909020012</v>
      </c>
      <c r="P25" s="159">
        <v>92.231729856386011</v>
      </c>
      <c r="Q25" s="159">
        <v>92.231729856386011</v>
      </c>
      <c r="R25" s="159">
        <v>0</v>
      </c>
      <c r="S25" s="159">
        <v>0</v>
      </c>
      <c r="T25" s="170">
        <v>0</v>
      </c>
      <c r="U25" s="159">
        <v>0</v>
      </c>
      <c r="V25" s="159">
        <v>0</v>
      </c>
      <c r="W25" s="170">
        <v>0</v>
      </c>
      <c r="X25" s="159">
        <v>1357.1824305600003</v>
      </c>
      <c r="Y25" s="159">
        <v>34.873678423109645</v>
      </c>
      <c r="Z25" s="170">
        <v>-1.0274533906644123E-2</v>
      </c>
      <c r="AA25" s="159">
        <v>98.098725202712998</v>
      </c>
      <c r="AB25" s="159">
        <f t="shared" si="1"/>
        <v>98.098725202712998</v>
      </c>
      <c r="AC25" s="159">
        <f t="shared" si="0"/>
        <v>0</v>
      </c>
      <c r="AD25" s="159">
        <v>0</v>
      </c>
      <c r="AE25" s="170">
        <v>0</v>
      </c>
      <c r="AF25" s="159">
        <v>0</v>
      </c>
      <c r="AG25" s="159">
        <v>0</v>
      </c>
      <c r="AH25" s="170">
        <v>0</v>
      </c>
      <c r="AI25" s="159">
        <v>1342.8127116799999</v>
      </c>
      <c r="AJ25" s="159">
        <v>34.503552631808851</v>
      </c>
      <c r="AK25" s="170">
        <f t="shared" si="2"/>
        <v>-1.0727179176313988E-2</v>
      </c>
    </row>
    <row r="26" spans="1:38">
      <c r="A26" s="148" t="s">
        <v>110</v>
      </c>
      <c r="B26" s="159">
        <v>44.796950332857143</v>
      </c>
      <c r="C26" s="159" t="s">
        <v>154</v>
      </c>
      <c r="D26" s="159">
        <v>0</v>
      </c>
      <c r="E26" s="159" t="s">
        <v>154</v>
      </c>
      <c r="F26" s="159">
        <v>560.97791948199995</v>
      </c>
      <c r="G26" s="159" t="s">
        <v>154</v>
      </c>
      <c r="H26" s="159">
        <v>221.45382379292298</v>
      </c>
      <c r="I26" s="159">
        <v>221.45382379292298</v>
      </c>
      <c r="J26" s="159">
        <v>0</v>
      </c>
      <c r="K26" s="159">
        <v>0</v>
      </c>
      <c r="L26" s="159">
        <v>0</v>
      </c>
      <c r="M26" s="159">
        <v>0</v>
      </c>
      <c r="N26" s="159">
        <v>730.08410562000006</v>
      </c>
      <c r="O26" s="159">
        <v>31.926014763862167</v>
      </c>
      <c r="P26" s="159">
        <v>167.67557495832202</v>
      </c>
      <c r="Q26" s="159">
        <v>167.67557495832202</v>
      </c>
      <c r="R26" s="159">
        <v>0</v>
      </c>
      <c r="S26" s="159">
        <v>0</v>
      </c>
      <c r="T26" s="170">
        <v>0</v>
      </c>
      <c r="U26" s="159">
        <v>0</v>
      </c>
      <c r="V26" s="159">
        <v>0</v>
      </c>
      <c r="W26" s="170">
        <v>0</v>
      </c>
      <c r="X26" s="159">
        <v>644.50474037399999</v>
      </c>
      <c r="Y26" s="159">
        <v>27.110787043032012</v>
      </c>
      <c r="Z26" s="170">
        <v>-0.15082457852774744</v>
      </c>
      <c r="AA26" s="159">
        <v>182.46581213069501</v>
      </c>
      <c r="AB26" s="159">
        <f t="shared" si="1"/>
        <v>182.46581213069501</v>
      </c>
      <c r="AC26" s="159">
        <f t="shared" si="0"/>
        <v>0</v>
      </c>
      <c r="AD26" s="159">
        <v>0</v>
      </c>
      <c r="AE26" s="170">
        <v>0</v>
      </c>
      <c r="AF26" s="159">
        <v>0</v>
      </c>
      <c r="AG26" s="159">
        <v>0</v>
      </c>
      <c r="AH26" s="170">
        <v>0</v>
      </c>
      <c r="AI26" s="159">
        <v>606.30238784000005</v>
      </c>
      <c r="AJ26" s="159">
        <v>25.503823153998237</v>
      </c>
      <c r="AK26" s="170">
        <f t="shared" si="2"/>
        <v>-6.3008744976411554E-2</v>
      </c>
    </row>
    <row r="27" spans="1:38">
      <c r="A27" s="148" t="s">
        <v>112</v>
      </c>
      <c r="B27" s="159">
        <v>242.11122869573643</v>
      </c>
      <c r="C27" s="159">
        <v>3.9613281809943022</v>
      </c>
      <c r="D27" s="159">
        <v>1945.9581033080005</v>
      </c>
      <c r="E27" s="159">
        <v>31.838996956872499</v>
      </c>
      <c r="F27" s="159">
        <v>1459.4685774810002</v>
      </c>
      <c r="G27" s="159">
        <v>23.879247717654341</v>
      </c>
      <c r="H27" s="159">
        <v>121.01503679956082</v>
      </c>
      <c r="I27" s="159">
        <v>121.01503679956082</v>
      </c>
      <c r="J27" s="159">
        <v>0</v>
      </c>
      <c r="K27" s="179">
        <v>0</v>
      </c>
      <c r="L27" s="159">
        <v>0</v>
      </c>
      <c r="M27" s="159">
        <v>0</v>
      </c>
      <c r="N27" s="159">
        <v>1269.75626885</v>
      </c>
      <c r="O27" s="159">
        <v>20.898757665308807</v>
      </c>
      <c r="P27" s="159">
        <v>100.85659785255962</v>
      </c>
      <c r="Q27" s="159">
        <v>100.85659785255962</v>
      </c>
      <c r="R27" s="159">
        <v>0</v>
      </c>
      <c r="S27" s="179">
        <v>0</v>
      </c>
      <c r="T27" s="170">
        <v>0</v>
      </c>
      <c r="U27" s="159">
        <v>0</v>
      </c>
      <c r="V27" s="159">
        <v>0</v>
      </c>
      <c r="W27" s="170">
        <v>0</v>
      </c>
      <c r="X27" s="159">
        <v>1280.2753889999999</v>
      </c>
      <c r="Y27" s="159">
        <v>19.845600169271357</v>
      </c>
      <c r="Z27" s="170">
        <v>-5.0393306286605433E-2</v>
      </c>
      <c r="AA27" s="159">
        <v>125.6538907427</v>
      </c>
      <c r="AB27" s="159">
        <f t="shared" si="1"/>
        <v>125.6538907427</v>
      </c>
      <c r="AC27" s="159">
        <f t="shared" si="0"/>
        <v>0</v>
      </c>
      <c r="AD27" s="179">
        <v>0</v>
      </c>
      <c r="AE27" s="170">
        <v>0</v>
      </c>
      <c r="AF27" s="159">
        <v>0</v>
      </c>
      <c r="AG27" s="159">
        <v>0</v>
      </c>
      <c r="AH27" s="170">
        <v>0</v>
      </c>
      <c r="AI27" s="159">
        <v>1261.1239999999998</v>
      </c>
      <c r="AJ27" s="159">
        <v>19.545431297822315</v>
      </c>
      <c r="AK27" s="170">
        <f t="shared" si="2"/>
        <v>-1.5357495410320559E-2</v>
      </c>
    </row>
    <row r="28" spans="1:38">
      <c r="A28" s="148" t="s">
        <v>113</v>
      </c>
      <c r="B28" s="159"/>
      <c r="C28" s="159"/>
      <c r="D28" s="159"/>
      <c r="E28" s="159"/>
      <c r="F28" s="159"/>
      <c r="G28" s="159"/>
      <c r="H28" s="159"/>
      <c r="I28" s="159"/>
      <c r="J28" s="159"/>
      <c r="K28" s="179"/>
      <c r="L28" s="159"/>
      <c r="M28" s="159"/>
      <c r="N28" s="159"/>
      <c r="O28" s="159"/>
      <c r="P28" s="159">
        <v>0</v>
      </c>
      <c r="Q28" s="159">
        <v>0</v>
      </c>
      <c r="R28" s="159">
        <v>0</v>
      </c>
      <c r="S28" s="179"/>
      <c r="T28" s="170"/>
      <c r="U28" s="159">
        <v>0</v>
      </c>
      <c r="V28" s="159">
        <v>0</v>
      </c>
      <c r="W28" s="170">
        <v>0</v>
      </c>
      <c r="X28" s="159">
        <v>823.20901876034009</v>
      </c>
      <c r="Y28" s="159">
        <v>0</v>
      </c>
      <c r="Z28" s="170">
        <v>0</v>
      </c>
      <c r="AA28" s="159">
        <v>0.27097199999999999</v>
      </c>
      <c r="AB28" s="159">
        <f t="shared" si="1"/>
        <v>0.27097199999999999</v>
      </c>
      <c r="AC28" s="159">
        <f t="shared" si="0"/>
        <v>0</v>
      </c>
      <c r="AD28" s="179">
        <v>0</v>
      </c>
      <c r="AE28" s="170">
        <v>0</v>
      </c>
      <c r="AF28" s="159">
        <v>0</v>
      </c>
      <c r="AG28" s="159">
        <v>0</v>
      </c>
      <c r="AH28" s="170">
        <v>0</v>
      </c>
      <c r="AI28" s="159">
        <v>1440.8229215359997</v>
      </c>
      <c r="AJ28" s="159">
        <v>29.476315223308994</v>
      </c>
      <c r="AK28" s="170" t="s">
        <v>193</v>
      </c>
    </row>
    <row r="29" spans="1:38">
      <c r="A29" s="148" t="s">
        <v>114</v>
      </c>
      <c r="B29" s="159">
        <v>0.10838880000000001</v>
      </c>
      <c r="C29" s="159" t="s">
        <v>154</v>
      </c>
      <c r="D29" s="159">
        <v>1186.3617055600005</v>
      </c>
      <c r="E29" s="159">
        <v>47.926060659287408</v>
      </c>
      <c r="F29" s="159">
        <v>1273.5941839100003</v>
      </c>
      <c r="G29" s="159">
        <v>51.450035707764414</v>
      </c>
      <c r="H29" s="159">
        <v>19.240000000000002</v>
      </c>
      <c r="I29" s="159">
        <v>19.240000000000002</v>
      </c>
      <c r="J29" s="159">
        <v>0</v>
      </c>
      <c r="K29" s="159">
        <v>0</v>
      </c>
      <c r="L29" s="159">
        <v>0</v>
      </c>
      <c r="M29" s="159">
        <v>0</v>
      </c>
      <c r="N29" s="159">
        <v>1237.1039440100001</v>
      </c>
      <c r="O29" s="159">
        <v>49.895294991126882</v>
      </c>
      <c r="P29" s="159">
        <v>226.41677759999999</v>
      </c>
      <c r="Q29" s="159">
        <v>226.41677759999999</v>
      </c>
      <c r="R29" s="159">
        <v>0</v>
      </c>
      <c r="S29" s="159">
        <v>0</v>
      </c>
      <c r="T29" s="170">
        <v>0</v>
      </c>
      <c r="U29" s="159">
        <v>0</v>
      </c>
      <c r="V29" s="159">
        <v>0</v>
      </c>
      <c r="W29" s="170">
        <v>0</v>
      </c>
      <c r="X29" s="159">
        <v>1165.7841137599999</v>
      </c>
      <c r="Y29" s="159">
        <v>47.018799457933362</v>
      </c>
      <c r="Z29" s="170">
        <v>-5.7650636872776495E-2</v>
      </c>
      <c r="AA29" s="159">
        <v>0.10838880000000002</v>
      </c>
      <c r="AB29" s="159">
        <f t="shared" si="1"/>
        <v>0.10838880000000002</v>
      </c>
      <c r="AC29" s="159">
        <f t="shared" si="0"/>
        <v>0</v>
      </c>
      <c r="AD29" s="159">
        <v>0</v>
      </c>
      <c r="AE29" s="170">
        <v>0</v>
      </c>
      <c r="AF29" s="159">
        <v>0</v>
      </c>
      <c r="AG29" s="159">
        <v>0</v>
      </c>
      <c r="AH29" s="170">
        <v>0</v>
      </c>
      <c r="AI29" s="159">
        <v>1143.0328365299999</v>
      </c>
      <c r="AJ29" s="159">
        <v>46.101187244091314</v>
      </c>
      <c r="AK29" s="170">
        <f t="shared" ref="AK29:AK38" si="3">(AJ29-Y29)/AJ29</f>
        <v>-1.9904307647947969E-2</v>
      </c>
    </row>
    <row r="30" spans="1:38">
      <c r="A30" s="148" t="s">
        <v>115</v>
      </c>
      <c r="B30" s="159">
        <v>59.048981749603996</v>
      </c>
      <c r="C30" s="159">
        <v>2.3009204522274698</v>
      </c>
      <c r="D30" s="159">
        <v>0</v>
      </c>
      <c r="E30" s="159">
        <v>0</v>
      </c>
      <c r="F30" s="159">
        <v>1117.3092087999999</v>
      </c>
      <c r="G30" s="159">
        <v>43.537407992767847</v>
      </c>
      <c r="H30" s="159">
        <v>62.202431669620999</v>
      </c>
      <c r="I30" s="159">
        <v>62.202431669620999</v>
      </c>
      <c r="J30" s="159">
        <v>0</v>
      </c>
      <c r="K30" s="159">
        <v>0</v>
      </c>
      <c r="L30" s="159">
        <v>0</v>
      </c>
      <c r="M30" s="159">
        <v>0</v>
      </c>
      <c r="N30" s="159">
        <v>1189.1667279999999</v>
      </c>
      <c r="O30" s="159">
        <v>46.862420662287143</v>
      </c>
      <c r="P30" s="159">
        <v>74.260312172758006</v>
      </c>
      <c r="Q30" s="159">
        <v>74.260312172758006</v>
      </c>
      <c r="R30" s="159">
        <v>0</v>
      </c>
      <c r="S30" s="159">
        <v>0</v>
      </c>
      <c r="T30" s="170">
        <v>0</v>
      </c>
      <c r="U30" s="159">
        <v>0</v>
      </c>
      <c r="V30" s="159">
        <v>0</v>
      </c>
      <c r="W30" s="170">
        <v>0</v>
      </c>
      <c r="X30" s="159">
        <v>1267.5638321279998</v>
      </c>
      <c r="Y30" s="159">
        <v>47.924648934292655</v>
      </c>
      <c r="Z30" s="170">
        <v>2.2666952688177089E-2</v>
      </c>
      <c r="AA30" s="159">
        <v>103.26175711979599</v>
      </c>
      <c r="AB30" s="159">
        <f t="shared" si="1"/>
        <v>103.26175711979599</v>
      </c>
      <c r="AC30" s="159">
        <f t="shared" si="0"/>
        <v>0</v>
      </c>
      <c r="AD30" s="159">
        <v>0</v>
      </c>
      <c r="AE30" s="170">
        <v>0</v>
      </c>
      <c r="AF30" s="159">
        <v>0</v>
      </c>
      <c r="AG30" s="159">
        <v>0</v>
      </c>
      <c r="AH30" s="170">
        <v>0</v>
      </c>
      <c r="AI30" s="159">
        <v>1062.6198846720004</v>
      </c>
      <c r="AJ30" s="159">
        <v>40.199894250153221</v>
      </c>
      <c r="AK30" s="170">
        <f t="shared" si="3"/>
        <v>-0.19215858221094675</v>
      </c>
    </row>
    <row r="31" spans="1:38">
      <c r="A31" s="148" t="s">
        <v>118</v>
      </c>
      <c r="B31" s="159">
        <v>213.82349674073899</v>
      </c>
      <c r="C31" s="159">
        <v>5.7104875745310064</v>
      </c>
      <c r="D31" s="159">
        <v>1652.5064132000002</v>
      </c>
      <c r="E31" s="159">
        <v>44.132742580920848</v>
      </c>
      <c r="F31" s="159">
        <v>1774.0142377000002</v>
      </c>
      <c r="G31" s="159">
        <v>47.377797182459148</v>
      </c>
      <c r="H31" s="159">
        <v>163.96325205871398</v>
      </c>
      <c r="I31" s="159">
        <v>81.981626029357002</v>
      </c>
      <c r="J31" s="159">
        <v>81.981626029356974</v>
      </c>
      <c r="K31" s="159">
        <v>2.1894462672085511</v>
      </c>
      <c r="L31" s="159">
        <v>0</v>
      </c>
      <c r="M31" s="159">
        <v>0</v>
      </c>
      <c r="N31" s="159">
        <v>1658.9531865200001</v>
      </c>
      <c r="O31" s="159">
        <v>44.304913644909739</v>
      </c>
      <c r="P31" s="159">
        <v>153.47935914665499</v>
      </c>
      <c r="Q31" s="159">
        <v>153.47935914665499</v>
      </c>
      <c r="R31" s="159">
        <v>0</v>
      </c>
      <c r="S31" s="159">
        <v>0</v>
      </c>
      <c r="T31" s="170">
        <v>-1</v>
      </c>
      <c r="U31" s="159">
        <v>0</v>
      </c>
      <c r="V31" s="159">
        <v>0</v>
      </c>
      <c r="W31" s="170">
        <v>0</v>
      </c>
      <c r="X31" s="159">
        <v>1606.19409918</v>
      </c>
      <c r="Y31" s="159">
        <v>39.082050201469656</v>
      </c>
      <c r="Z31" s="170">
        <v>-0.11788451920479359</v>
      </c>
      <c r="AA31" s="159">
        <v>139.744240314145</v>
      </c>
      <c r="AB31" s="159">
        <f t="shared" si="1"/>
        <v>139.744240314145</v>
      </c>
      <c r="AC31" s="159">
        <f t="shared" si="0"/>
        <v>0</v>
      </c>
      <c r="AD31" s="159">
        <v>0</v>
      </c>
      <c r="AE31" s="170">
        <v>0</v>
      </c>
      <c r="AF31" s="159">
        <v>0</v>
      </c>
      <c r="AG31" s="159">
        <v>0</v>
      </c>
      <c r="AH31" s="170">
        <v>0</v>
      </c>
      <c r="AI31" s="159">
        <v>1517.7709299199998</v>
      </c>
      <c r="AJ31" s="159">
        <v>36.930530194170032</v>
      </c>
      <c r="AK31" s="170">
        <f t="shared" si="3"/>
        <v>-5.8258573488860155E-2</v>
      </c>
    </row>
    <row r="32" spans="1:38">
      <c r="A32" s="148" t="s">
        <v>119</v>
      </c>
      <c r="B32" s="159"/>
      <c r="C32" s="159"/>
      <c r="D32" s="159"/>
      <c r="E32" s="159"/>
      <c r="F32" s="159"/>
      <c r="G32" s="159"/>
      <c r="H32" s="159"/>
      <c r="I32" s="159"/>
      <c r="J32" s="159"/>
      <c r="K32" s="159"/>
      <c r="L32" s="159"/>
      <c r="M32" s="159"/>
      <c r="N32" s="159"/>
      <c r="O32" s="159"/>
      <c r="P32" s="159">
        <v>0</v>
      </c>
      <c r="Q32" s="159">
        <v>0</v>
      </c>
      <c r="R32" s="159">
        <v>0</v>
      </c>
      <c r="S32" s="159">
        <v>0</v>
      </c>
      <c r="T32" s="170"/>
      <c r="U32" s="159">
        <v>0</v>
      </c>
      <c r="V32" s="159">
        <v>0</v>
      </c>
      <c r="W32" s="170">
        <v>0</v>
      </c>
      <c r="X32" s="159">
        <v>1384.6643386400003</v>
      </c>
      <c r="Y32" s="159">
        <v>42.978106538290838</v>
      </c>
      <c r="Z32" s="170">
        <v>0</v>
      </c>
      <c r="AA32" s="159">
        <v>0</v>
      </c>
      <c r="AB32" s="159">
        <f t="shared" si="1"/>
        <v>0</v>
      </c>
      <c r="AC32" s="159">
        <f t="shared" si="0"/>
        <v>0</v>
      </c>
      <c r="AD32" s="159">
        <v>0</v>
      </c>
      <c r="AE32" s="170">
        <v>0</v>
      </c>
      <c r="AF32" s="159">
        <v>0</v>
      </c>
      <c r="AG32" s="159">
        <v>0</v>
      </c>
      <c r="AH32" s="170">
        <v>0</v>
      </c>
      <c r="AI32" s="159">
        <v>1679.8841024000003</v>
      </c>
      <c r="AJ32" s="159">
        <v>52.141328342319028</v>
      </c>
      <c r="AK32" s="170">
        <f t="shared" si="3"/>
        <v>0.17573817344793499</v>
      </c>
    </row>
    <row r="33" spans="1:38">
      <c r="A33" s="148" t="s">
        <v>120</v>
      </c>
      <c r="B33" s="159">
        <v>109.616383716038</v>
      </c>
      <c r="C33" s="159">
        <v>3.851414663897927</v>
      </c>
      <c r="D33" s="159">
        <v>0</v>
      </c>
      <c r="E33" s="159">
        <v>0</v>
      </c>
      <c r="F33" s="159">
        <v>846.20872919999999</v>
      </c>
      <c r="G33" s="159">
        <v>29.73187581887424</v>
      </c>
      <c r="H33" s="159">
        <v>131.30398345002001</v>
      </c>
      <c r="I33" s="159">
        <v>131.30398345002001</v>
      </c>
      <c r="J33" s="159">
        <v>0</v>
      </c>
      <c r="K33" s="159">
        <v>0</v>
      </c>
      <c r="L33" s="159">
        <v>0</v>
      </c>
      <c r="M33" s="159">
        <v>0</v>
      </c>
      <c r="N33" s="159">
        <v>852.14698168000018</v>
      </c>
      <c r="O33" s="159">
        <v>30.78239845565481</v>
      </c>
      <c r="P33" s="159">
        <v>90.197034796268014</v>
      </c>
      <c r="Q33" s="159">
        <v>90.197034796268014</v>
      </c>
      <c r="R33" s="159">
        <v>0</v>
      </c>
      <c r="S33" s="159">
        <v>0</v>
      </c>
      <c r="T33" s="170">
        <v>0</v>
      </c>
      <c r="U33" s="159">
        <v>0</v>
      </c>
      <c r="V33" s="159">
        <v>0</v>
      </c>
      <c r="W33" s="170">
        <v>0</v>
      </c>
      <c r="X33" s="159">
        <v>838.83892804799996</v>
      </c>
      <c r="Y33" s="159">
        <v>29.59870799406783</v>
      </c>
      <c r="Z33" s="170">
        <v>-3.8453483840520386E-2</v>
      </c>
      <c r="AA33" s="159">
        <v>82.634268544052006</v>
      </c>
      <c r="AB33" s="159">
        <f t="shared" si="1"/>
        <v>82.634268544052006</v>
      </c>
      <c r="AC33" s="159">
        <f t="shared" si="0"/>
        <v>0</v>
      </c>
      <c r="AD33" s="159">
        <v>0</v>
      </c>
      <c r="AE33" s="170">
        <v>0</v>
      </c>
      <c r="AF33" s="159">
        <v>0</v>
      </c>
      <c r="AG33" s="159">
        <v>0</v>
      </c>
      <c r="AH33" s="170">
        <v>0</v>
      </c>
      <c r="AI33" s="159">
        <v>856.51941542400004</v>
      </c>
      <c r="AJ33" s="159">
        <v>30.222569817281979</v>
      </c>
      <c r="AK33" s="170">
        <f t="shared" si="3"/>
        <v>2.0642249384677083E-2</v>
      </c>
    </row>
    <row r="34" spans="1:38">
      <c r="A34" s="148" t="s">
        <v>121</v>
      </c>
      <c r="B34" s="159">
        <v>253.01809507551999</v>
      </c>
      <c r="C34" s="159">
        <v>6.7365682987393125</v>
      </c>
      <c r="D34" s="159">
        <v>0</v>
      </c>
      <c r="E34" s="159">
        <v>0</v>
      </c>
      <c r="F34" s="159">
        <v>1220.2659997999999</v>
      </c>
      <c r="G34" s="159">
        <v>32.489396648996639</v>
      </c>
      <c r="H34" s="159">
        <v>94.806184326659007</v>
      </c>
      <c r="I34" s="159">
        <v>94.806184326659007</v>
      </c>
      <c r="J34" s="159">
        <v>0</v>
      </c>
      <c r="K34" s="159">
        <v>0</v>
      </c>
      <c r="L34" s="159">
        <v>0</v>
      </c>
      <c r="M34" s="159">
        <v>0</v>
      </c>
      <c r="N34" s="159">
        <v>1222.4008780000001</v>
      </c>
      <c r="O34" s="159">
        <v>32.587276415828711</v>
      </c>
      <c r="P34" s="159">
        <v>666.47398619444994</v>
      </c>
      <c r="Q34" s="159">
        <v>666.47398619444994</v>
      </c>
      <c r="R34" s="159">
        <v>0</v>
      </c>
      <c r="S34" s="159">
        <v>0</v>
      </c>
      <c r="T34" s="170">
        <v>0</v>
      </c>
      <c r="U34" s="159">
        <v>0</v>
      </c>
      <c r="V34" s="159">
        <v>0</v>
      </c>
      <c r="W34" s="170">
        <v>0</v>
      </c>
      <c r="X34" s="159">
        <v>1150.0240223999999</v>
      </c>
      <c r="Y34" s="159">
        <v>30.641486704536977</v>
      </c>
      <c r="Z34" s="170">
        <v>-5.9710105455348828E-2</v>
      </c>
      <c r="AA34" s="159">
        <v>94.476626149186998</v>
      </c>
      <c r="AB34" s="159">
        <f t="shared" si="1"/>
        <v>94.476626149186998</v>
      </c>
      <c r="AC34" s="159">
        <f t="shared" si="0"/>
        <v>0</v>
      </c>
      <c r="AD34" s="159">
        <v>0</v>
      </c>
      <c r="AE34" s="170">
        <v>0</v>
      </c>
      <c r="AF34" s="159">
        <v>0</v>
      </c>
      <c r="AG34" s="159">
        <v>0</v>
      </c>
      <c r="AH34" s="170">
        <v>0</v>
      </c>
      <c r="AI34" s="159">
        <v>1080.4759227520001</v>
      </c>
      <c r="AJ34" s="159">
        <v>28.786974909134507</v>
      </c>
      <c r="AK34" s="170">
        <f t="shared" si="3"/>
        <v>-6.442190613137358E-2</v>
      </c>
    </row>
    <row r="35" spans="1:38">
      <c r="A35" s="148" t="s">
        <v>122</v>
      </c>
      <c r="B35" s="159">
        <v>31.959871223888996</v>
      </c>
      <c r="C35" s="159" t="s">
        <v>154</v>
      </c>
      <c r="D35" s="159">
        <v>29.637941440000006</v>
      </c>
      <c r="E35" s="159">
        <v>20.842434205344588</v>
      </c>
      <c r="F35" s="159">
        <v>37.047426800000004</v>
      </c>
      <c r="G35" s="159">
        <v>26.053042756680735</v>
      </c>
      <c r="H35" s="159">
        <v>33.116458935711997</v>
      </c>
      <c r="I35" s="159">
        <v>33.116458935711997</v>
      </c>
      <c r="J35" s="159">
        <v>0</v>
      </c>
      <c r="K35" s="159">
        <v>0</v>
      </c>
      <c r="L35" s="159">
        <v>0</v>
      </c>
      <c r="M35" s="159">
        <v>0</v>
      </c>
      <c r="N35" s="159">
        <v>36.756712359999995</v>
      </c>
      <c r="O35" s="159">
        <v>25.848602222222219</v>
      </c>
      <c r="P35" s="159">
        <v>32.819799267728001</v>
      </c>
      <c r="Q35" s="159">
        <v>32.819799267728001</v>
      </c>
      <c r="R35" s="159">
        <v>0</v>
      </c>
      <c r="S35" s="159">
        <v>0</v>
      </c>
      <c r="T35" s="170">
        <v>0</v>
      </c>
      <c r="U35" s="159">
        <v>0</v>
      </c>
      <c r="V35" s="159">
        <v>0</v>
      </c>
      <c r="W35" s="170">
        <v>0</v>
      </c>
      <c r="X35" s="159">
        <v>41.911115400000007</v>
      </c>
      <c r="Y35" s="159">
        <v>29.473358227848109</v>
      </c>
      <c r="Z35" s="170">
        <v>0.14023025208340534</v>
      </c>
      <c r="AA35" s="159">
        <v>34.400895571428002</v>
      </c>
      <c r="AB35" s="159">
        <f t="shared" si="1"/>
        <v>34.400895571428002</v>
      </c>
      <c r="AC35" s="159">
        <f t="shared" si="0"/>
        <v>0</v>
      </c>
      <c r="AD35" s="159">
        <v>0</v>
      </c>
      <c r="AE35" s="170">
        <v>0</v>
      </c>
      <c r="AF35" s="159">
        <v>0</v>
      </c>
      <c r="AG35" s="159">
        <v>0</v>
      </c>
      <c r="AH35" s="170">
        <v>0</v>
      </c>
      <c r="AI35" s="159">
        <v>32.428488299999998</v>
      </c>
      <c r="AJ35" s="159">
        <v>22.804844092827004</v>
      </c>
      <c r="AK35" s="170">
        <f t="shared" si="3"/>
        <v>-0.29241656324756932</v>
      </c>
      <c r="AL35" s="27" t="s">
        <v>117</v>
      </c>
    </row>
    <row r="36" spans="1:38">
      <c r="A36" s="148" t="s">
        <v>123</v>
      </c>
      <c r="B36" s="159">
        <v>284.63852728939997</v>
      </c>
      <c r="C36" s="159">
        <v>5.2644837359347632</v>
      </c>
      <c r="D36" s="159">
        <v>954.79881063999994</v>
      </c>
      <c r="E36" s="159">
        <v>17.659319901530861</v>
      </c>
      <c r="F36" s="159">
        <v>1193.4985133</v>
      </c>
      <c r="G36" s="159">
        <v>22.074149876913573</v>
      </c>
      <c r="H36" s="159">
        <v>219.93203171559995</v>
      </c>
      <c r="I36" s="159">
        <v>219.93203171559995</v>
      </c>
      <c r="J36" s="159">
        <v>0</v>
      </c>
      <c r="K36" s="159">
        <v>0</v>
      </c>
      <c r="L36" s="159">
        <v>0</v>
      </c>
      <c r="M36" s="159">
        <v>0</v>
      </c>
      <c r="N36" s="159">
        <v>1223.8529441799999</v>
      </c>
      <c r="O36" s="159">
        <v>22.604460192345694</v>
      </c>
      <c r="P36" s="159">
        <v>170.40278498029761</v>
      </c>
      <c r="Q36" s="159">
        <v>170.40278498029761</v>
      </c>
      <c r="R36" s="159">
        <v>0</v>
      </c>
      <c r="S36" s="159">
        <v>0</v>
      </c>
      <c r="T36" s="170">
        <v>0</v>
      </c>
      <c r="U36" s="159">
        <v>0</v>
      </c>
      <c r="V36" s="159">
        <v>0</v>
      </c>
      <c r="W36" s="170">
        <v>0</v>
      </c>
      <c r="X36" s="159">
        <v>1180.3275869000004</v>
      </c>
      <c r="Y36" s="159">
        <v>21.411605259625301</v>
      </c>
      <c r="Z36" s="170">
        <v>-5.277077720813339E-2</v>
      </c>
      <c r="AA36" s="159">
        <v>202.55203548909995</v>
      </c>
      <c r="AB36" s="159">
        <f t="shared" si="1"/>
        <v>202.55203548909995</v>
      </c>
      <c r="AC36" s="159">
        <f t="shared" si="0"/>
        <v>0</v>
      </c>
      <c r="AD36" s="159">
        <v>0</v>
      </c>
      <c r="AE36" s="170">
        <v>0</v>
      </c>
      <c r="AF36" s="159">
        <v>0</v>
      </c>
      <c r="AG36" s="159">
        <v>0</v>
      </c>
      <c r="AH36" s="170">
        <v>0</v>
      </c>
      <c r="AI36" s="159">
        <v>1108.80810612</v>
      </c>
      <c r="AJ36" s="159">
        <v>20.114213833863033</v>
      </c>
      <c r="AK36" s="170">
        <f t="shared" si="3"/>
        <v>-6.4501224680134417E-2</v>
      </c>
    </row>
    <row r="37" spans="1:38">
      <c r="A37" s="148" t="s">
        <v>124</v>
      </c>
      <c r="B37" s="159">
        <v>100.91610000518497</v>
      </c>
      <c r="C37" s="159">
        <v>6.8940238557462648</v>
      </c>
      <c r="D37" s="159">
        <v>668.36547199999995</v>
      </c>
      <c r="E37" s="159">
        <v>45.658993045593029</v>
      </c>
      <c r="F37" s="159">
        <v>717.50999200000001</v>
      </c>
      <c r="G37" s="159">
        <v>49.016271946004288</v>
      </c>
      <c r="H37" s="159">
        <v>81.924492672616012</v>
      </c>
      <c r="I37" s="159">
        <v>81.924492672616012</v>
      </c>
      <c r="J37" s="159">
        <v>0</v>
      </c>
      <c r="K37" s="159">
        <v>0</v>
      </c>
      <c r="L37" s="159">
        <v>0</v>
      </c>
      <c r="M37" s="159">
        <v>0</v>
      </c>
      <c r="N37" s="159">
        <v>715.60280080000007</v>
      </c>
      <c r="O37" s="159">
        <v>49.05958980968574</v>
      </c>
      <c r="P37" s="159">
        <v>102.82621286280401</v>
      </c>
      <c r="Q37" s="159">
        <v>102.82621286280401</v>
      </c>
      <c r="R37" s="159">
        <v>0</v>
      </c>
      <c r="S37" s="159">
        <v>0</v>
      </c>
      <c r="T37" s="170">
        <v>0</v>
      </c>
      <c r="U37" s="159">
        <v>0</v>
      </c>
      <c r="V37" s="159">
        <v>0</v>
      </c>
      <c r="W37" s="170">
        <v>0</v>
      </c>
      <c r="X37" s="159">
        <v>722.51913360000003</v>
      </c>
      <c r="Y37" s="159">
        <v>45.084184050917266</v>
      </c>
      <c r="Z37" s="170">
        <v>-8.1032185026211123E-2</v>
      </c>
      <c r="AA37" s="159">
        <v>83.375559179654999</v>
      </c>
      <c r="AB37" s="159">
        <f t="shared" si="1"/>
        <v>83.375559179654999</v>
      </c>
      <c r="AC37" s="159">
        <f t="shared" si="0"/>
        <v>0</v>
      </c>
      <c r="AD37" s="159">
        <v>0</v>
      </c>
      <c r="AE37" s="170">
        <v>0</v>
      </c>
      <c r="AF37" s="159">
        <v>0</v>
      </c>
      <c r="AG37" s="159">
        <v>0</v>
      </c>
      <c r="AH37" s="170">
        <v>0</v>
      </c>
      <c r="AI37" s="159">
        <v>661.23719679999999</v>
      </c>
      <c r="AJ37" s="159">
        <v>41.276503105551292</v>
      </c>
      <c r="AK37" s="170">
        <f t="shared" si="3"/>
        <v>-9.2248147466103464E-2</v>
      </c>
    </row>
    <row r="38" spans="1:38">
      <c r="A38" s="148" t="s">
        <v>125</v>
      </c>
      <c r="B38" s="159">
        <v>248.72177810922699</v>
      </c>
      <c r="C38" s="159">
        <v>6.3330043135320651</v>
      </c>
      <c r="D38" s="159">
        <v>0</v>
      </c>
      <c r="E38" s="159">
        <v>0</v>
      </c>
      <c r="F38" s="159">
        <v>1924.0628396000002</v>
      </c>
      <c r="G38" s="159">
        <v>48.990877901099715</v>
      </c>
      <c r="H38" s="159">
        <v>222.26431038341804</v>
      </c>
      <c r="I38" s="159">
        <v>222.26431038341804</v>
      </c>
      <c r="J38" s="159">
        <v>0</v>
      </c>
      <c r="K38" s="159">
        <v>0</v>
      </c>
      <c r="L38" s="159">
        <v>0</v>
      </c>
      <c r="M38" s="159">
        <v>0</v>
      </c>
      <c r="N38" s="159">
        <v>1857.0352016000004</v>
      </c>
      <c r="O38" s="159">
        <v>47.284206600312174</v>
      </c>
      <c r="P38" s="159">
        <v>219.18386280648502</v>
      </c>
      <c r="Q38" s="159">
        <v>219.18386280648502</v>
      </c>
      <c r="R38" s="159">
        <v>0</v>
      </c>
      <c r="S38" s="159">
        <v>0</v>
      </c>
      <c r="T38" s="170">
        <v>0</v>
      </c>
      <c r="U38" s="159">
        <v>0</v>
      </c>
      <c r="V38" s="159">
        <v>0</v>
      </c>
      <c r="W38" s="170">
        <v>0</v>
      </c>
      <c r="X38" s="159">
        <v>1819.1210664</v>
      </c>
      <c r="Y38" s="159">
        <v>45.548398936356676</v>
      </c>
      <c r="Z38" s="170">
        <v>-3.6710093893042917E-2</v>
      </c>
      <c r="AA38" s="159">
        <v>220.93956420423501</v>
      </c>
      <c r="AB38" s="159">
        <f t="shared" si="1"/>
        <v>220.93956420423501</v>
      </c>
      <c r="AC38" s="159">
        <f t="shared" si="0"/>
        <v>0</v>
      </c>
      <c r="AD38" s="159">
        <v>0</v>
      </c>
      <c r="AE38" s="170">
        <v>0</v>
      </c>
      <c r="AF38" s="159">
        <v>0</v>
      </c>
      <c r="AG38" s="159">
        <v>0</v>
      </c>
      <c r="AH38" s="170">
        <v>0</v>
      </c>
      <c r="AI38" s="159">
        <v>1684.5932147200001</v>
      </c>
      <c r="AJ38" s="159">
        <v>42.179998465629403</v>
      </c>
      <c r="AK38" s="170">
        <f t="shared" si="3"/>
        <v>-7.9857766554259899E-2</v>
      </c>
    </row>
    <row r="39" spans="1:38">
      <c r="K39"/>
      <c r="S39"/>
      <c r="T39"/>
      <c r="AA39" s="21"/>
      <c r="AB39" s="21"/>
      <c r="AC39" s="21"/>
      <c r="AD39"/>
      <c r="AE39"/>
    </row>
    <row r="40" spans="1:38">
      <c r="A40" s="47" t="s">
        <v>131</v>
      </c>
      <c r="B40" s="43"/>
      <c r="C40" s="43"/>
      <c r="D40" s="43"/>
      <c r="E40" s="43"/>
      <c r="F40" s="43"/>
      <c r="G40" s="43"/>
      <c r="H40" s="43"/>
      <c r="I40" s="43"/>
      <c r="P40" s="43"/>
      <c r="Q40" s="43"/>
      <c r="AA40" s="43"/>
      <c r="AB40" s="43"/>
      <c r="AC40" s="21"/>
      <c r="AD40" s="21"/>
      <c r="AE40" s="21"/>
    </row>
    <row r="41" spans="1:38" ht="45.6" customHeight="1">
      <c r="A41" s="248" t="s">
        <v>215</v>
      </c>
      <c r="B41" s="248"/>
      <c r="C41" s="248"/>
      <c r="D41" s="248"/>
      <c r="E41" s="248"/>
      <c r="F41" s="248"/>
      <c r="G41" s="248"/>
      <c r="H41" s="248"/>
      <c r="I41" s="248"/>
      <c r="J41" s="248"/>
      <c r="K41" s="248"/>
      <c r="L41" s="248"/>
      <c r="M41" s="248"/>
      <c r="N41" s="248"/>
      <c r="AA41" s="21"/>
      <c r="AB41" s="21"/>
      <c r="AC41" s="21"/>
      <c r="AD41" s="21"/>
      <c r="AE41" s="21"/>
    </row>
    <row r="42" spans="1:38" ht="20.100000000000001" customHeight="1">
      <c r="A42" s="235" t="s">
        <v>216</v>
      </c>
      <c r="B42" s="235"/>
      <c r="C42" s="235"/>
      <c r="D42" s="235"/>
      <c r="E42" s="235"/>
      <c r="F42" s="235"/>
      <c r="G42" s="235"/>
      <c r="H42" s="235"/>
      <c r="I42" s="235"/>
      <c r="J42" s="235"/>
      <c r="K42" s="235"/>
      <c r="L42" s="235"/>
      <c r="M42" s="235"/>
      <c r="N42" s="235"/>
      <c r="O42" s="235"/>
      <c r="P42" s="235"/>
      <c r="Q42" s="235"/>
      <c r="R42"/>
      <c r="S42"/>
      <c r="T42"/>
      <c r="AA42"/>
      <c r="AB42"/>
      <c r="AC42"/>
      <c r="AD42"/>
      <c r="AE42"/>
      <c r="AL42"/>
    </row>
    <row r="43" spans="1:38" ht="15.75" customHeight="1">
      <c r="A43" s="236" t="s">
        <v>217</v>
      </c>
      <c r="B43" s="236"/>
      <c r="C43" s="236"/>
      <c r="D43" s="236"/>
      <c r="E43" s="236"/>
      <c r="F43" s="236"/>
      <c r="G43" s="236"/>
      <c r="H43" s="236"/>
      <c r="I43" s="36"/>
      <c r="P43" s="36"/>
      <c r="Q43" s="36"/>
      <c r="AA43" s="36"/>
      <c r="AB43" s="36"/>
      <c r="AC43" s="21"/>
      <c r="AD43" s="21"/>
      <c r="AE43" s="21"/>
    </row>
    <row r="44" spans="1:38" ht="12.95" customHeight="1">
      <c r="A44" s="236" t="s">
        <v>157</v>
      </c>
      <c r="B44" s="236"/>
      <c r="C44" s="236"/>
      <c r="D44" s="236"/>
      <c r="E44" s="236"/>
      <c r="F44" s="236"/>
      <c r="G44" s="236"/>
      <c r="H44" s="236"/>
      <c r="I44" s="236"/>
      <c r="J44" s="236"/>
      <c r="K44" s="236"/>
      <c r="L44" s="236"/>
      <c r="M44" s="236"/>
      <c r="N44" s="236"/>
      <c r="O44" s="236"/>
      <c r="P44" s="236"/>
      <c r="Q44" s="236"/>
      <c r="R44"/>
      <c r="S44"/>
      <c r="T44"/>
      <c r="AA44"/>
      <c r="AB44"/>
      <c r="AC44"/>
      <c r="AD44"/>
      <c r="AE44"/>
      <c r="AL44"/>
    </row>
    <row r="45" spans="1:38" ht="15.75" customHeight="1">
      <c r="A45" s="236" t="s">
        <v>158</v>
      </c>
      <c r="B45" s="236"/>
      <c r="C45" s="236"/>
      <c r="D45" s="236"/>
      <c r="E45" s="236"/>
      <c r="F45" s="236"/>
      <c r="G45" s="236"/>
      <c r="H45" s="36"/>
      <c r="I45" s="36"/>
      <c r="J45"/>
      <c r="K45"/>
      <c r="P45" s="36"/>
      <c r="Q45" s="36"/>
      <c r="R45"/>
      <c r="S45"/>
      <c r="T45"/>
      <c r="AA45" s="36"/>
      <c r="AB45" s="36"/>
      <c r="AC45"/>
      <c r="AD45"/>
      <c r="AE45"/>
    </row>
  </sheetData>
  <sortState xmlns:xlrd2="http://schemas.microsoft.com/office/spreadsheetml/2017/richdata2" ref="A18:G38">
    <sortCondition ref="A18:A38"/>
  </sortState>
  <mergeCells count="31">
    <mergeCell ref="A5:J5"/>
    <mergeCell ref="D7:H7"/>
    <mergeCell ref="B13:G13"/>
    <mergeCell ref="A43:H43"/>
    <mergeCell ref="A42:Q42"/>
    <mergeCell ref="A41:N41"/>
    <mergeCell ref="AA13:AK13"/>
    <mergeCell ref="AA14:AE14"/>
    <mergeCell ref="AF14:AH14"/>
    <mergeCell ref="AI14:AK14"/>
    <mergeCell ref="I7:M7"/>
    <mergeCell ref="X14:Z14"/>
    <mergeCell ref="U14:W14"/>
    <mergeCell ref="N7:R7"/>
    <mergeCell ref="P14:T14"/>
    <mergeCell ref="A45:G45"/>
    <mergeCell ref="A4:J4"/>
    <mergeCell ref="A1:I1"/>
    <mergeCell ref="A7:A8"/>
    <mergeCell ref="A13:A15"/>
    <mergeCell ref="H14:K14"/>
    <mergeCell ref="H13:O13"/>
    <mergeCell ref="N14:O14"/>
    <mergeCell ref="L14:M14"/>
    <mergeCell ref="F14:G14"/>
    <mergeCell ref="B14:C14"/>
    <mergeCell ref="D14:E14"/>
    <mergeCell ref="A2:Z2"/>
    <mergeCell ref="B7:C7"/>
    <mergeCell ref="P13:Z13"/>
    <mergeCell ref="A44:Q4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1A30A-B350-40FA-BAF8-E13CD0E77639}">
  <sheetPr>
    <tabColor rgb="FF00C2CC"/>
  </sheetPr>
  <dimension ref="A1:S32"/>
  <sheetViews>
    <sheetView showGridLines="0" zoomScaleNormal="100" workbookViewId="0">
      <selection activeCell="K62" sqref="K62"/>
    </sheetView>
  </sheetViews>
  <sheetFormatPr defaultColWidth="8.85546875" defaultRowHeight="12.75" customHeight="1"/>
  <cols>
    <col min="1" max="1" width="27.5703125" style="19" bestFit="1" customWidth="1"/>
    <col min="2" max="2" width="29" style="19" bestFit="1" customWidth="1"/>
    <col min="3" max="3" width="16.5703125" style="19" bestFit="1" customWidth="1"/>
    <col min="4" max="4" width="14.7109375" style="19" bestFit="1" customWidth="1"/>
    <col min="5" max="5" width="18.28515625" style="19" bestFit="1" customWidth="1"/>
    <col min="6" max="6" width="26.140625" style="19" bestFit="1" customWidth="1"/>
    <col min="7" max="7" width="12.85546875" style="19" bestFit="1" customWidth="1"/>
    <col min="8" max="8" width="8.85546875" style="27" customWidth="1"/>
    <col min="9" max="16384" width="8.85546875" style="17"/>
  </cols>
  <sheetData>
    <row r="1" spans="1:19" customFormat="1" ht="20.25" customHeight="1">
      <c r="A1" s="224" t="s">
        <v>218</v>
      </c>
      <c r="B1" s="224"/>
      <c r="C1" s="224"/>
      <c r="D1" s="224"/>
      <c r="E1" s="224"/>
      <c r="F1" s="224"/>
      <c r="G1" s="224"/>
      <c r="H1" s="44"/>
      <c r="I1" s="21"/>
      <c r="J1" s="21"/>
      <c r="K1" s="21"/>
      <c r="L1" s="21"/>
      <c r="M1" s="21"/>
      <c r="N1" s="21"/>
      <c r="O1" s="21"/>
      <c r="P1" s="21"/>
      <c r="Q1" s="21"/>
    </row>
    <row r="2" spans="1:19" customFormat="1" ht="21.95" customHeight="1">
      <c r="A2" s="223" t="s">
        <v>219</v>
      </c>
      <c r="B2" s="223"/>
      <c r="C2" s="223"/>
      <c r="D2" s="223"/>
      <c r="E2" s="223"/>
      <c r="F2" s="223"/>
      <c r="G2" s="223"/>
      <c r="H2" s="211"/>
      <c r="I2" s="25"/>
      <c r="J2" s="25"/>
      <c r="K2" s="25"/>
      <c r="L2" s="25"/>
      <c r="M2" s="25"/>
      <c r="N2" s="25"/>
      <c r="O2" s="25"/>
      <c r="P2" s="25"/>
      <c r="Q2" s="25"/>
    </row>
    <row r="4" spans="1:19" s="23" customFormat="1" ht="45" customHeight="1">
      <c r="A4" s="149" t="s">
        <v>89</v>
      </c>
      <c r="B4" s="151" t="s">
        <v>220</v>
      </c>
      <c r="C4" s="151" t="s">
        <v>221</v>
      </c>
      <c r="D4" s="151" t="s">
        <v>222</v>
      </c>
      <c r="E4" s="151" t="s">
        <v>223</v>
      </c>
      <c r="F4" s="151" t="s">
        <v>224</v>
      </c>
      <c r="G4" s="151" t="s">
        <v>225</v>
      </c>
      <c r="H4" s="217"/>
    </row>
    <row r="5" spans="1:19" ht="22.5">
      <c r="A5" s="183" t="s">
        <v>94</v>
      </c>
      <c r="B5" s="184" t="s">
        <v>226</v>
      </c>
      <c r="C5" s="185">
        <v>4.5</v>
      </c>
      <c r="D5" s="185">
        <v>4.5</v>
      </c>
      <c r="E5" s="184">
        <v>4.5</v>
      </c>
      <c r="F5" s="186" t="s">
        <v>227</v>
      </c>
      <c r="G5" s="184" t="s">
        <v>228</v>
      </c>
    </row>
    <row r="6" spans="1:19" ht="45">
      <c r="A6" s="183" t="s">
        <v>96</v>
      </c>
      <c r="B6" s="186" t="s">
        <v>229</v>
      </c>
      <c r="C6" s="185">
        <v>5.5</v>
      </c>
      <c r="D6" s="185">
        <v>4</v>
      </c>
      <c r="E6" s="187" t="s">
        <v>230</v>
      </c>
      <c r="F6" s="184"/>
      <c r="G6" s="184"/>
    </row>
    <row r="7" spans="1:19" ht="48.95" customHeight="1">
      <c r="A7" s="183" t="s">
        <v>99</v>
      </c>
      <c r="B7" s="184"/>
      <c r="C7" s="185" t="s">
        <v>193</v>
      </c>
      <c r="D7" s="185" t="s">
        <v>193</v>
      </c>
      <c r="E7" s="187"/>
      <c r="F7" s="184"/>
      <c r="G7" s="184"/>
      <c r="H7" s="27" t="s">
        <v>98</v>
      </c>
    </row>
    <row r="8" spans="1:19" ht="48.95" customHeight="1">
      <c r="A8" s="183" t="s">
        <v>97</v>
      </c>
      <c r="B8" s="186" t="s">
        <v>231</v>
      </c>
      <c r="C8" s="185">
        <v>5</v>
      </c>
      <c r="D8" s="185">
        <v>4.5</v>
      </c>
      <c r="E8" s="185">
        <v>5</v>
      </c>
      <c r="F8" s="186"/>
      <c r="G8" s="184"/>
    </row>
    <row r="9" spans="1:19" ht="22.5">
      <c r="A9" s="183" t="s">
        <v>101</v>
      </c>
      <c r="B9" s="184" t="s">
        <v>226</v>
      </c>
      <c r="C9" s="185">
        <v>3.5</v>
      </c>
      <c r="D9" s="185">
        <v>3.5</v>
      </c>
      <c r="E9" s="185">
        <v>5</v>
      </c>
      <c r="F9" s="186" t="s">
        <v>227</v>
      </c>
      <c r="G9" s="184" t="s">
        <v>228</v>
      </c>
    </row>
    <row r="10" spans="1:19" ht="45">
      <c r="A10" s="183" t="s">
        <v>104</v>
      </c>
      <c r="B10" s="184" t="s">
        <v>232</v>
      </c>
      <c r="C10" s="185">
        <v>5</v>
      </c>
      <c r="D10" s="185">
        <v>4</v>
      </c>
      <c r="E10" s="185">
        <v>6</v>
      </c>
      <c r="F10" s="186" t="s">
        <v>233</v>
      </c>
      <c r="G10" s="184" t="s">
        <v>228</v>
      </c>
    </row>
    <row r="11" spans="1:19" s="56" customFormat="1" ht="22.5">
      <c r="A11" s="183" t="s">
        <v>106</v>
      </c>
      <c r="B11" s="184" t="s">
        <v>232</v>
      </c>
      <c r="C11" s="185">
        <v>5.5</v>
      </c>
      <c r="D11" s="185">
        <v>4.5</v>
      </c>
      <c r="E11" s="185">
        <v>4</v>
      </c>
      <c r="F11" s="186" t="s">
        <v>227</v>
      </c>
      <c r="G11" s="184" t="s">
        <v>228</v>
      </c>
      <c r="H11" s="27"/>
      <c r="I11" s="17"/>
      <c r="J11" s="17"/>
      <c r="K11" s="17"/>
      <c r="L11" s="17"/>
      <c r="M11" s="17"/>
      <c r="N11" s="17"/>
      <c r="O11" s="17"/>
      <c r="P11" s="17"/>
      <c r="Q11" s="17"/>
      <c r="R11" s="17"/>
      <c r="S11" s="17"/>
    </row>
    <row r="12" spans="1:19" s="56" customFormat="1" ht="33.75">
      <c r="A12" s="183" t="s">
        <v>107</v>
      </c>
      <c r="B12" s="186" t="s">
        <v>234</v>
      </c>
      <c r="C12" s="185">
        <v>5.5</v>
      </c>
      <c r="D12" s="185">
        <v>4.5</v>
      </c>
      <c r="E12" s="185">
        <v>6</v>
      </c>
      <c r="F12" s="186" t="s">
        <v>235</v>
      </c>
      <c r="G12" s="184" t="s">
        <v>228</v>
      </c>
      <c r="H12" s="27"/>
      <c r="I12" s="17"/>
      <c r="J12" s="17"/>
      <c r="K12" s="17"/>
      <c r="L12" s="17"/>
      <c r="M12" s="17"/>
      <c r="N12" s="17"/>
      <c r="O12" s="17"/>
      <c r="P12" s="17"/>
      <c r="Q12" s="17"/>
      <c r="R12" s="17"/>
      <c r="S12" s="17"/>
    </row>
    <row r="13" spans="1:19" s="56" customFormat="1">
      <c r="A13" s="183" t="s">
        <v>108</v>
      </c>
      <c r="B13" s="184"/>
      <c r="C13" s="185">
        <v>5</v>
      </c>
      <c r="D13" s="185">
        <v>4</v>
      </c>
      <c r="E13" s="185">
        <v>5.5</v>
      </c>
      <c r="F13" s="184"/>
      <c r="G13" s="184"/>
      <c r="H13" s="27"/>
      <c r="I13" s="17"/>
      <c r="J13" s="17"/>
      <c r="K13" s="17"/>
      <c r="L13" s="17"/>
      <c r="M13" s="17"/>
      <c r="N13" s="17"/>
      <c r="O13" s="17"/>
      <c r="P13" s="17"/>
      <c r="Q13" s="17"/>
      <c r="R13" s="17"/>
      <c r="S13" s="17"/>
    </row>
    <row r="14" spans="1:19" ht="22.5">
      <c r="A14" s="183" t="s">
        <v>109</v>
      </c>
      <c r="B14" s="184" t="s">
        <v>232</v>
      </c>
      <c r="C14" s="185">
        <v>5.5</v>
      </c>
      <c r="D14" s="185">
        <v>3.5</v>
      </c>
      <c r="E14" s="185">
        <v>5</v>
      </c>
      <c r="F14" s="186" t="s">
        <v>227</v>
      </c>
      <c r="G14" s="184" t="s">
        <v>228</v>
      </c>
    </row>
    <row r="15" spans="1:19" ht="19.5" customHeight="1">
      <c r="A15" s="183" t="s">
        <v>110</v>
      </c>
      <c r="B15" s="184"/>
      <c r="C15" s="185">
        <v>5</v>
      </c>
      <c r="D15" s="185">
        <v>4.5</v>
      </c>
      <c r="E15" s="185"/>
      <c r="F15" s="186" t="s">
        <v>236</v>
      </c>
      <c r="G15" s="184" t="s">
        <v>228</v>
      </c>
      <c r="H15" s="27" t="s">
        <v>100</v>
      </c>
    </row>
    <row r="16" spans="1:19" ht="33.75">
      <c r="A16" s="183" t="s">
        <v>112</v>
      </c>
      <c r="B16" s="184" t="s">
        <v>237</v>
      </c>
      <c r="C16" s="185">
        <v>5</v>
      </c>
      <c r="D16" s="185">
        <v>4</v>
      </c>
      <c r="E16" s="185">
        <v>6</v>
      </c>
      <c r="F16" s="186" t="s">
        <v>238</v>
      </c>
      <c r="G16" s="184" t="s">
        <v>228</v>
      </c>
      <c r="H16" s="27" t="s">
        <v>100</v>
      </c>
    </row>
    <row r="17" spans="1:12" ht="33.75">
      <c r="A17" s="183" t="s">
        <v>113</v>
      </c>
      <c r="B17" s="186" t="s">
        <v>239</v>
      </c>
      <c r="C17" s="187" t="s">
        <v>240</v>
      </c>
      <c r="D17" s="185"/>
      <c r="E17" s="185"/>
      <c r="F17" s="186" t="s">
        <v>241</v>
      </c>
      <c r="G17" s="184" t="s">
        <v>228</v>
      </c>
    </row>
    <row r="18" spans="1:12" ht="22.5">
      <c r="A18" s="183" t="s">
        <v>114</v>
      </c>
      <c r="B18" s="184" t="s">
        <v>232</v>
      </c>
      <c r="C18" s="185">
        <v>5.5</v>
      </c>
      <c r="D18" s="185">
        <v>4.5</v>
      </c>
      <c r="E18" s="185">
        <v>4.5</v>
      </c>
      <c r="F18" s="186" t="s">
        <v>227</v>
      </c>
      <c r="G18" s="184" t="s">
        <v>228</v>
      </c>
    </row>
    <row r="19" spans="1:12" ht="22.5">
      <c r="A19" s="183" t="s">
        <v>115</v>
      </c>
      <c r="B19" s="184" t="s">
        <v>232</v>
      </c>
      <c r="C19" s="185">
        <v>2.5</v>
      </c>
      <c r="D19" s="185">
        <v>3.5</v>
      </c>
      <c r="E19" s="184">
        <v>3</v>
      </c>
      <c r="F19" s="186" t="s">
        <v>227</v>
      </c>
      <c r="G19" s="184" t="s">
        <v>228</v>
      </c>
    </row>
    <row r="20" spans="1:12" ht="33.75">
      <c r="A20" s="183" t="s">
        <v>118</v>
      </c>
      <c r="B20" s="184" t="s">
        <v>242</v>
      </c>
      <c r="C20" s="185">
        <v>5</v>
      </c>
      <c r="D20" s="185">
        <v>4</v>
      </c>
      <c r="E20" s="185">
        <v>5.5</v>
      </c>
      <c r="F20" s="186" t="s">
        <v>243</v>
      </c>
      <c r="G20" s="184" t="s">
        <v>228</v>
      </c>
    </row>
    <row r="21" spans="1:12" ht="45">
      <c r="A21" s="183" t="s">
        <v>119</v>
      </c>
      <c r="B21" s="186" t="s">
        <v>239</v>
      </c>
      <c r="C21" s="187" t="s">
        <v>240</v>
      </c>
      <c r="D21" s="185"/>
      <c r="E21" s="184"/>
      <c r="F21" s="186" t="s">
        <v>233</v>
      </c>
      <c r="G21" s="184"/>
    </row>
    <row r="22" spans="1:12" ht="22.5">
      <c r="A22" s="183" t="s">
        <v>120</v>
      </c>
      <c r="B22" s="186" t="s">
        <v>244</v>
      </c>
      <c r="C22" s="185">
        <v>5.5</v>
      </c>
      <c r="D22" s="185">
        <v>4.5</v>
      </c>
      <c r="E22" s="184">
        <v>5</v>
      </c>
      <c r="F22" s="186" t="s">
        <v>245</v>
      </c>
      <c r="G22" s="184" t="s">
        <v>228</v>
      </c>
    </row>
    <row r="23" spans="1:12" ht="45">
      <c r="A23" s="183" t="s">
        <v>121</v>
      </c>
      <c r="B23" s="186" t="s">
        <v>246</v>
      </c>
      <c r="C23" s="185">
        <v>5.5</v>
      </c>
      <c r="D23" s="185">
        <v>5</v>
      </c>
      <c r="E23" s="184">
        <v>5.5</v>
      </c>
      <c r="F23" s="186" t="s">
        <v>233</v>
      </c>
      <c r="G23" s="184" t="s">
        <v>228</v>
      </c>
    </row>
    <row r="24" spans="1:12">
      <c r="A24" s="183" t="s">
        <v>122</v>
      </c>
      <c r="B24" s="184" t="s">
        <v>247</v>
      </c>
      <c r="C24" s="185">
        <v>4</v>
      </c>
      <c r="D24" s="185" t="s">
        <v>193</v>
      </c>
      <c r="E24" s="184"/>
      <c r="F24" s="184"/>
      <c r="G24" s="184"/>
      <c r="H24" s="27" t="s">
        <v>103</v>
      </c>
    </row>
    <row r="25" spans="1:12" ht="45">
      <c r="A25" s="183" t="s">
        <v>123</v>
      </c>
      <c r="B25" s="186" t="s">
        <v>248</v>
      </c>
      <c r="C25" s="185">
        <v>5.5</v>
      </c>
      <c r="D25" s="185">
        <v>5</v>
      </c>
      <c r="E25" s="185">
        <v>6</v>
      </c>
      <c r="F25" s="186" t="s">
        <v>233</v>
      </c>
      <c r="G25" s="184" t="s">
        <v>228</v>
      </c>
    </row>
    <row r="26" spans="1:12">
      <c r="A26" s="183" t="s">
        <v>124</v>
      </c>
      <c r="B26" s="184"/>
      <c r="C26" s="185">
        <v>4.5</v>
      </c>
      <c r="D26" s="185">
        <v>4</v>
      </c>
      <c r="E26" s="185">
        <v>2.5</v>
      </c>
      <c r="F26" s="184"/>
      <c r="G26" s="184"/>
    </row>
    <row r="27" spans="1:12" ht="33.75">
      <c r="A27" s="183" t="s">
        <v>125</v>
      </c>
      <c r="B27" s="186" t="s">
        <v>249</v>
      </c>
      <c r="C27" s="185">
        <v>5</v>
      </c>
      <c r="D27" s="185">
        <v>4</v>
      </c>
      <c r="E27" s="185">
        <v>6</v>
      </c>
      <c r="F27" s="186" t="s">
        <v>250</v>
      </c>
      <c r="G27" s="184" t="s">
        <v>228</v>
      </c>
    </row>
    <row r="29" spans="1:12">
      <c r="A29" s="37" t="s">
        <v>131</v>
      </c>
      <c r="B29" s="18"/>
      <c r="C29" s="18"/>
      <c r="D29" s="18"/>
      <c r="E29" s="18"/>
      <c r="F29" s="18"/>
    </row>
    <row r="30" spans="1:12" customFormat="1" ht="15">
      <c r="A30" s="236" t="s">
        <v>251</v>
      </c>
      <c r="B30" s="236"/>
      <c r="C30" s="236"/>
      <c r="D30" s="236"/>
      <c r="E30" s="236"/>
      <c r="F30" s="236"/>
      <c r="G30" s="236"/>
      <c r="H30" s="27"/>
      <c r="I30" s="17"/>
      <c r="J30" s="17"/>
      <c r="K30" s="26"/>
      <c r="L30" s="26"/>
    </row>
    <row r="31" spans="1:12">
      <c r="A31" s="236" t="s">
        <v>377</v>
      </c>
      <c r="B31" s="236"/>
      <c r="C31" s="236"/>
      <c r="D31" s="236"/>
      <c r="E31" s="236"/>
      <c r="F31" s="236"/>
      <c r="G31" s="236"/>
    </row>
    <row r="32" spans="1:12">
      <c r="A32" s="236" t="s">
        <v>260</v>
      </c>
      <c r="B32" s="236"/>
      <c r="C32" s="236"/>
      <c r="D32" s="236"/>
      <c r="E32" s="236"/>
      <c r="F32" s="236"/>
      <c r="G32" s="236"/>
    </row>
  </sheetData>
  <sortState xmlns:xlrd2="http://schemas.microsoft.com/office/spreadsheetml/2017/richdata2" ref="I5:R25">
    <sortCondition ref="I5:I25"/>
  </sortState>
  <mergeCells count="5">
    <mergeCell ref="A32:G32"/>
    <mergeCell ref="A2:G2"/>
    <mergeCell ref="A1:G1"/>
    <mergeCell ref="A31:G31"/>
    <mergeCell ref="A30:G30"/>
  </mergeCells>
  <phoneticPr fontId="43"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1259A-012B-40FD-A579-CB71A706755A}">
  <sheetPr>
    <tabColor rgb="FF00C2CC"/>
  </sheetPr>
  <dimension ref="A1:V44"/>
  <sheetViews>
    <sheetView showGridLines="0" zoomScaleNormal="100" workbookViewId="0">
      <selection activeCell="K62" sqref="K62"/>
    </sheetView>
  </sheetViews>
  <sheetFormatPr defaultColWidth="8.85546875" defaultRowHeight="15"/>
  <cols>
    <col min="1" max="1" width="28.85546875" style="21" customWidth="1"/>
    <col min="2" max="4" width="11.85546875" hidden="1" customWidth="1"/>
    <col min="5" max="15" width="11.85546875" customWidth="1"/>
    <col min="16" max="16" width="8.85546875" style="36"/>
  </cols>
  <sheetData>
    <row r="1" spans="1:22" ht="21.95" customHeight="1">
      <c r="A1" s="32" t="s">
        <v>253</v>
      </c>
      <c r="B1" s="21"/>
      <c r="C1" s="21"/>
      <c r="D1" s="21"/>
      <c r="E1" s="21"/>
      <c r="F1" s="21"/>
      <c r="G1" s="21"/>
      <c r="H1" s="21"/>
      <c r="I1" s="21"/>
      <c r="J1" s="21"/>
      <c r="K1" s="21"/>
      <c r="L1" s="21"/>
      <c r="M1" s="21"/>
      <c r="N1" s="21"/>
      <c r="O1" s="21"/>
      <c r="P1" s="44"/>
    </row>
    <row r="2" spans="1:22">
      <c r="A2" s="249" t="s">
        <v>254</v>
      </c>
      <c r="B2" s="249"/>
      <c r="C2" s="249"/>
      <c r="D2" s="249"/>
      <c r="E2" s="249"/>
      <c r="F2" s="249"/>
      <c r="G2" s="249"/>
      <c r="H2" s="249"/>
      <c r="I2" s="249"/>
      <c r="J2" s="249"/>
      <c r="K2" s="249"/>
      <c r="L2" s="249"/>
      <c r="M2" s="249"/>
      <c r="N2" s="249"/>
      <c r="O2" s="249"/>
      <c r="P2" s="211"/>
    </row>
    <row r="3" spans="1:22">
      <c r="A3" s="138"/>
      <c r="B3" s="138"/>
      <c r="C3" s="138"/>
      <c r="D3" s="138"/>
      <c r="E3" s="138"/>
      <c r="F3" s="138"/>
      <c r="G3" s="138"/>
      <c r="H3" s="138"/>
      <c r="I3" s="138"/>
      <c r="J3" s="138"/>
      <c r="K3" s="138"/>
      <c r="L3" s="138"/>
      <c r="M3" s="138"/>
      <c r="N3" s="138"/>
      <c r="O3" s="138"/>
      <c r="P3" s="208"/>
      <c r="Q3" s="138"/>
      <c r="R3" s="25"/>
      <c r="S3" s="25"/>
      <c r="T3" s="25"/>
      <c r="U3" s="25"/>
      <c r="V3" s="25"/>
    </row>
    <row r="4" spans="1:22" ht="14.45" customHeight="1">
      <c r="A4" s="228" t="s">
        <v>79</v>
      </c>
      <c r="B4" s="228"/>
      <c r="C4" s="228"/>
      <c r="D4" s="228"/>
      <c r="E4" s="228"/>
      <c r="F4" s="228"/>
      <c r="G4" s="228"/>
      <c r="H4" s="228"/>
      <c r="I4" s="228"/>
      <c r="J4" s="228"/>
      <c r="K4" s="228"/>
      <c r="L4" s="228"/>
      <c r="M4" s="228"/>
      <c r="N4" s="228"/>
      <c r="O4" s="228"/>
      <c r="P4" s="208"/>
      <c r="Q4" s="138"/>
      <c r="R4" s="25"/>
      <c r="S4" s="25"/>
      <c r="T4" s="25"/>
      <c r="U4" s="25"/>
      <c r="V4" s="25"/>
    </row>
    <row r="5" spans="1:22" ht="14.45" customHeight="1">
      <c r="A5" s="229" t="s">
        <v>80</v>
      </c>
      <c r="B5" s="229"/>
      <c r="C5" s="229"/>
      <c r="D5" s="229"/>
      <c r="E5" s="229"/>
      <c r="F5" s="229"/>
      <c r="G5" s="229"/>
      <c r="H5" s="229"/>
      <c r="I5" s="229"/>
      <c r="J5" s="229"/>
      <c r="K5" s="229"/>
      <c r="L5" s="229"/>
      <c r="M5" s="229"/>
      <c r="N5" s="229"/>
      <c r="O5" s="229"/>
      <c r="P5" s="208"/>
      <c r="Q5" s="138"/>
      <c r="R5" s="25"/>
      <c r="S5" s="25"/>
      <c r="T5" s="25"/>
      <c r="U5" s="25"/>
      <c r="V5" s="25"/>
    </row>
    <row r="6" spans="1:22">
      <c r="A6" s="22"/>
    </row>
    <row r="7" spans="1:22">
      <c r="A7" s="225" t="s">
        <v>81</v>
      </c>
      <c r="B7" s="250" t="s">
        <v>140</v>
      </c>
      <c r="C7" s="250"/>
      <c r="D7" s="250"/>
      <c r="E7" s="250" t="s">
        <v>141</v>
      </c>
      <c r="F7" s="250"/>
      <c r="G7" s="250"/>
      <c r="H7" s="250" t="s">
        <v>82</v>
      </c>
      <c r="I7" s="250"/>
      <c r="J7" s="250"/>
      <c r="K7" s="250"/>
      <c r="L7" s="250" t="s">
        <v>83</v>
      </c>
      <c r="M7" s="250"/>
      <c r="N7" s="250"/>
      <c r="O7" s="250"/>
    </row>
    <row r="8" spans="1:22" ht="28.5" customHeight="1">
      <c r="A8" s="225"/>
      <c r="B8" s="139" t="s">
        <v>255</v>
      </c>
      <c r="C8" s="139" t="s">
        <v>256</v>
      </c>
      <c r="D8" s="139" t="s">
        <v>257</v>
      </c>
      <c r="E8" s="139" t="s">
        <v>255</v>
      </c>
      <c r="F8" s="139" t="s">
        <v>256</v>
      </c>
      <c r="G8" s="139" t="s">
        <v>257</v>
      </c>
      <c r="H8" s="139" t="s">
        <v>255</v>
      </c>
      <c r="I8" s="139" t="s">
        <v>258</v>
      </c>
      <c r="J8" s="139" t="s">
        <v>259</v>
      </c>
      <c r="K8" s="139" t="s">
        <v>257</v>
      </c>
      <c r="L8" s="139" t="s">
        <v>255</v>
      </c>
      <c r="M8" s="139" t="s">
        <v>258</v>
      </c>
      <c r="N8" s="139" t="s">
        <v>259</v>
      </c>
      <c r="O8" s="139" t="s">
        <v>257</v>
      </c>
    </row>
    <row r="9" spans="1:22">
      <c r="A9" s="140" t="s">
        <v>86</v>
      </c>
      <c r="B9" s="141">
        <v>1385.8979442191139</v>
      </c>
      <c r="C9" s="141">
        <v>532.06737115153919</v>
      </c>
      <c r="D9" s="141">
        <v>853.83057306757473</v>
      </c>
      <c r="E9" s="142">
        <v>1204.0209708095704</v>
      </c>
      <c r="F9" s="142">
        <v>467.2106377173086</v>
      </c>
      <c r="G9" s="142">
        <v>736.81033309226189</v>
      </c>
      <c r="H9" s="142">
        <v>1904.6515019342512</v>
      </c>
      <c r="I9" s="182">
        <f>J9/H9</f>
        <v>0.37511326641550341</v>
      </c>
      <c r="J9" s="142">
        <v>714.46004627375146</v>
      </c>
      <c r="K9" s="142">
        <v>1190.1914556604997</v>
      </c>
      <c r="L9" s="144">
        <f>SUM(N9:O9)</f>
        <v>2480.1453153502998</v>
      </c>
      <c r="M9" s="143">
        <f>N9/L9</f>
        <v>0.4026174403308731</v>
      </c>
      <c r="N9" s="144">
        <v>998.54975851494373</v>
      </c>
      <c r="O9" s="144">
        <v>1481.5955568353561</v>
      </c>
    </row>
    <row r="10" spans="1:22">
      <c r="A10" s="146" t="s">
        <v>87</v>
      </c>
      <c r="B10" s="141">
        <v>1126.4398845454541</v>
      </c>
      <c r="C10" s="141">
        <v>451.14169948372216</v>
      </c>
      <c r="D10" s="141">
        <v>675.29818506173194</v>
      </c>
      <c r="E10" s="142">
        <v>1108.2317930170886</v>
      </c>
      <c r="F10" s="142">
        <v>440.00817335765151</v>
      </c>
      <c r="G10" s="142">
        <v>668.22361965943708</v>
      </c>
      <c r="H10" s="142">
        <v>1647.4813789146172</v>
      </c>
      <c r="I10" s="182">
        <f t="shared" ref="I10:I11" si="0">J10/H10</f>
        <v>0.40129967984493847</v>
      </c>
      <c r="J10" s="142">
        <v>661.13374990893362</v>
      </c>
      <c r="K10" s="142">
        <v>986.34762900568353</v>
      </c>
      <c r="L10" s="144">
        <f>SUM(N10:O10)</f>
        <v>1694.2112740000002</v>
      </c>
      <c r="M10" s="143">
        <f t="shared" ref="M10:M11" si="1">N10/L10</f>
        <v>0.41989834852084695</v>
      </c>
      <c r="N10" s="144">
        <v>711.39651599800027</v>
      </c>
      <c r="O10" s="144">
        <v>982.81475800199996</v>
      </c>
    </row>
    <row r="11" spans="1:22">
      <c r="A11" s="146" t="s">
        <v>88</v>
      </c>
      <c r="B11" s="141">
        <v>454.91288634032662</v>
      </c>
      <c r="C11" s="141">
        <v>213.58075567397259</v>
      </c>
      <c r="D11" s="141">
        <v>241.332130666354</v>
      </c>
      <c r="E11" s="142">
        <v>510.54248582278535</v>
      </c>
      <c r="F11" s="142">
        <v>278.11692952016074</v>
      </c>
      <c r="G11" s="142">
        <v>232.42555630262459</v>
      </c>
      <c r="H11" s="142">
        <v>756.51393400000006</v>
      </c>
      <c r="I11" s="182">
        <f t="shared" si="0"/>
        <v>0.38547317387829017</v>
      </c>
      <c r="J11" s="142">
        <v>291.61582722213137</v>
      </c>
      <c r="K11" s="142">
        <v>464.89810677786863</v>
      </c>
      <c r="L11" s="144">
        <f>SUM(N11:O11)</f>
        <v>791.64668400000005</v>
      </c>
      <c r="M11" s="143">
        <f t="shared" si="1"/>
        <v>0.4851495682460284</v>
      </c>
      <c r="N11" s="144">
        <v>384.06704694600012</v>
      </c>
      <c r="O11" s="144">
        <v>407.57963705399993</v>
      </c>
    </row>
    <row r="12" spans="1:22">
      <c r="A12" s="43"/>
      <c r="B12" s="44"/>
      <c r="C12" s="44"/>
      <c r="D12" s="44"/>
      <c r="E12" s="44"/>
      <c r="F12" s="44"/>
      <c r="G12" s="44"/>
      <c r="H12" s="44"/>
      <c r="I12" s="44"/>
      <c r="J12" s="44"/>
      <c r="K12" s="44"/>
      <c r="L12" s="44"/>
      <c r="M12" s="44"/>
      <c r="N12" s="44"/>
      <c r="O12" s="44"/>
    </row>
    <row r="13" spans="1:22">
      <c r="A13" s="225" t="s">
        <v>89</v>
      </c>
      <c r="B13" s="250" t="s">
        <v>140</v>
      </c>
      <c r="C13" s="250"/>
      <c r="D13" s="250"/>
      <c r="E13" s="250" t="s">
        <v>141</v>
      </c>
      <c r="F13" s="250"/>
      <c r="G13" s="250"/>
      <c r="H13" s="250" t="s">
        <v>82</v>
      </c>
      <c r="I13" s="250"/>
      <c r="J13" s="250"/>
      <c r="K13" s="250"/>
      <c r="L13" s="250" t="s">
        <v>83</v>
      </c>
      <c r="M13" s="250"/>
      <c r="N13" s="250"/>
      <c r="O13" s="250"/>
    </row>
    <row r="14" spans="1:22" ht="28.5" customHeight="1">
      <c r="A14" s="225"/>
      <c r="B14" s="139" t="s">
        <v>255</v>
      </c>
      <c r="C14" s="139" t="s">
        <v>256</v>
      </c>
      <c r="D14" s="139" t="s">
        <v>257</v>
      </c>
      <c r="E14" s="139" t="s">
        <v>255</v>
      </c>
      <c r="F14" s="139" t="s">
        <v>256</v>
      </c>
      <c r="G14" s="139" t="s">
        <v>257</v>
      </c>
      <c r="H14" s="139" t="s">
        <v>255</v>
      </c>
      <c r="I14" s="139" t="s">
        <v>258</v>
      </c>
      <c r="J14" s="139" t="s">
        <v>259</v>
      </c>
      <c r="K14" s="139" t="s">
        <v>257</v>
      </c>
      <c r="L14" s="139" t="s">
        <v>255</v>
      </c>
      <c r="M14" s="139" t="s">
        <v>258</v>
      </c>
      <c r="N14" s="139" t="s">
        <v>259</v>
      </c>
      <c r="O14" s="139" t="s">
        <v>257</v>
      </c>
    </row>
    <row r="15" spans="1:22">
      <c r="A15" s="148" t="s">
        <v>94</v>
      </c>
      <c r="B15" s="141">
        <v>81.42555999999999</v>
      </c>
      <c r="C15" s="141">
        <v>29.899598905508498</v>
      </c>
      <c r="D15" s="141">
        <v>51.525961094491493</v>
      </c>
      <c r="E15" s="141">
        <v>79.282637500000007</v>
      </c>
      <c r="F15" s="141">
        <v>36.545232726345297</v>
      </c>
      <c r="G15" s="141">
        <v>42.737404773654703</v>
      </c>
      <c r="H15" s="141">
        <v>78.330247499999984</v>
      </c>
      <c r="I15" s="145">
        <f>J15/H15</f>
        <v>0.4189788281300299</v>
      </c>
      <c r="J15" s="141">
        <v>32.818715304685199</v>
      </c>
      <c r="K15" s="141">
        <v>45.511532195314786</v>
      </c>
      <c r="L15" s="141">
        <f t="shared" ref="L15:L37" si="2">SUM(N15:O15)</f>
        <v>119.0985664</v>
      </c>
      <c r="M15" s="145">
        <f t="shared" ref="M15:M37" si="3">N15/L15</f>
        <v>0.2841611903734888</v>
      </c>
      <c r="N15" s="141">
        <v>33.843190399999997</v>
      </c>
      <c r="O15" s="141">
        <v>85.255375999999998</v>
      </c>
    </row>
    <row r="16" spans="1:22">
      <c r="A16" s="148" t="s">
        <v>96</v>
      </c>
      <c r="B16" s="141"/>
      <c r="C16" s="141"/>
      <c r="D16" s="141"/>
      <c r="E16" s="141"/>
      <c r="F16" s="141"/>
      <c r="G16" s="141"/>
      <c r="H16" s="141">
        <v>62.762126708074533</v>
      </c>
      <c r="I16" s="145">
        <f t="shared" ref="I16:I37" si="4">J16/H16</f>
        <v>0.37491075442261412</v>
      </c>
      <c r="J16" s="141">
        <v>23.530196273291921</v>
      </c>
      <c r="K16" s="141">
        <v>39.231930434782612</v>
      </c>
      <c r="L16" s="141">
        <f t="shared" si="2"/>
        <v>266.68959999999993</v>
      </c>
      <c r="M16" s="145">
        <f t="shared" si="3"/>
        <v>0.11367259915647239</v>
      </c>
      <c r="N16" s="141">
        <v>30.315299999999951</v>
      </c>
      <c r="O16" s="141">
        <v>236.37429999999995</v>
      </c>
    </row>
    <row r="17" spans="1:16">
      <c r="A17" s="148" t="s">
        <v>99</v>
      </c>
      <c r="B17" s="141">
        <v>0</v>
      </c>
      <c r="C17" s="141">
        <v>0</v>
      </c>
      <c r="D17" s="141">
        <v>0</v>
      </c>
      <c r="E17" s="141">
        <v>0</v>
      </c>
      <c r="F17" s="141">
        <v>0</v>
      </c>
      <c r="G17" s="141">
        <v>0</v>
      </c>
      <c r="H17" s="141">
        <v>0</v>
      </c>
      <c r="I17" s="141">
        <v>0</v>
      </c>
      <c r="J17" s="141">
        <v>0</v>
      </c>
      <c r="K17" s="141">
        <v>0</v>
      </c>
      <c r="L17" s="141">
        <f t="shared" si="2"/>
        <v>0</v>
      </c>
      <c r="M17" s="145">
        <v>0</v>
      </c>
      <c r="N17" s="141">
        <v>0</v>
      </c>
      <c r="O17" s="141">
        <v>0</v>
      </c>
      <c r="P17" s="36" t="s">
        <v>98</v>
      </c>
    </row>
    <row r="18" spans="1:16">
      <c r="A18" s="148" t="s">
        <v>97</v>
      </c>
      <c r="B18" s="141"/>
      <c r="C18" s="141"/>
      <c r="D18" s="141"/>
      <c r="E18" s="141"/>
      <c r="F18" s="141"/>
      <c r="G18" s="141"/>
      <c r="H18" s="141"/>
      <c r="I18" s="141">
        <v>0</v>
      </c>
      <c r="J18" s="141"/>
      <c r="K18" s="141"/>
      <c r="L18" s="141">
        <f t="shared" si="2"/>
        <v>6.8958261652433901</v>
      </c>
      <c r="M18" s="145">
        <f t="shared" si="3"/>
        <v>0.21206781898222052</v>
      </c>
      <c r="N18" s="141">
        <v>1.462382814943695</v>
      </c>
      <c r="O18" s="141">
        <v>5.4334433502996955</v>
      </c>
      <c r="P18" s="36" t="s">
        <v>100</v>
      </c>
    </row>
    <row r="19" spans="1:16">
      <c r="A19" s="148" t="s">
        <v>101</v>
      </c>
      <c r="B19" s="141">
        <v>111.90443999999999</v>
      </c>
      <c r="C19" s="141">
        <v>45.8675381325735</v>
      </c>
      <c r="D19" s="141">
        <v>66.036901867426494</v>
      </c>
      <c r="E19" s="141">
        <v>85.887836666666701</v>
      </c>
      <c r="F19" s="141">
        <v>34.986856614973902</v>
      </c>
      <c r="G19" s="141">
        <v>50.900980051692812</v>
      </c>
      <c r="H19" s="141">
        <v>111.08835599999999</v>
      </c>
      <c r="I19" s="145">
        <f t="shared" si="4"/>
        <v>0.44581960769760159</v>
      </c>
      <c r="J19" s="141">
        <v>49.525367291691502</v>
      </c>
      <c r="K19" s="141">
        <v>61.562988708308488</v>
      </c>
      <c r="L19" s="141">
        <f t="shared" si="2"/>
        <v>187.72944022399997</v>
      </c>
      <c r="M19" s="145">
        <f t="shared" si="3"/>
        <v>0.31256672450514456</v>
      </c>
      <c r="N19" s="141">
        <v>58.677976224000005</v>
      </c>
      <c r="O19" s="141">
        <v>129.05146399999998</v>
      </c>
    </row>
    <row r="20" spans="1:16">
      <c r="A20" s="148" t="s">
        <v>104</v>
      </c>
      <c r="B20" s="141">
        <v>185.73264333333347</v>
      </c>
      <c r="C20" s="141">
        <v>84.341918037319786</v>
      </c>
      <c r="D20" s="141">
        <v>101.39072529601368</v>
      </c>
      <c r="E20" s="141">
        <v>193.21617636363601</v>
      </c>
      <c r="F20" s="141">
        <v>86.219817171793011</v>
      </c>
      <c r="G20" s="141">
        <v>106.99635919184379</v>
      </c>
      <c r="H20" s="141">
        <v>180.41532400000003</v>
      </c>
      <c r="I20" s="145">
        <f t="shared" si="4"/>
        <v>0.40917682693122337</v>
      </c>
      <c r="J20" s="141">
        <v>73.821769804088603</v>
      </c>
      <c r="K20" s="141">
        <v>106.59355419591142</v>
      </c>
      <c r="L20" s="141">
        <f t="shared" si="2"/>
        <v>277.65801341800005</v>
      </c>
      <c r="M20" s="145">
        <f t="shared" si="3"/>
        <v>0.30398551937679558</v>
      </c>
      <c r="N20" s="141">
        <v>84.404015418000014</v>
      </c>
      <c r="O20" s="141">
        <v>193.25399800000002</v>
      </c>
    </row>
    <row r="21" spans="1:16">
      <c r="A21" s="148" t="s">
        <v>106</v>
      </c>
      <c r="B21" s="141">
        <v>61.851599999999991</v>
      </c>
      <c r="C21" s="141">
        <v>28.6034899583731</v>
      </c>
      <c r="D21" s="141">
        <v>33.248110041626894</v>
      </c>
      <c r="E21" s="141">
        <v>70.989289090909011</v>
      </c>
      <c r="F21" s="141">
        <v>31.036732601055597</v>
      </c>
      <c r="G21" s="141">
        <v>39.952556489853592</v>
      </c>
      <c r="H21" s="141">
        <v>97.215632000000028</v>
      </c>
      <c r="I21" s="145">
        <f t="shared" si="4"/>
        <v>0.38261475536933698</v>
      </c>
      <c r="J21" s="141">
        <v>37.1961352557555</v>
      </c>
      <c r="K21" s="141">
        <v>60.019496744244528</v>
      </c>
      <c r="L21" s="141">
        <f t="shared" si="2"/>
        <v>103.58295687200001</v>
      </c>
      <c r="M21" s="145">
        <f t="shared" si="3"/>
        <v>0.30015882738721517</v>
      </c>
      <c r="N21" s="141">
        <v>31.091338872000001</v>
      </c>
      <c r="O21" s="141">
        <v>72.491618000000003</v>
      </c>
    </row>
    <row r="22" spans="1:16">
      <c r="A22" s="148" t="s">
        <v>107</v>
      </c>
      <c r="B22" s="141">
        <v>74.380843636363693</v>
      </c>
      <c r="C22" s="141">
        <v>41.763222185690303</v>
      </c>
      <c r="D22" s="141">
        <v>32.617621450673397</v>
      </c>
      <c r="E22" s="141">
        <v>71.83066363636361</v>
      </c>
      <c r="F22" s="141">
        <v>38.295692328559198</v>
      </c>
      <c r="G22" s="141">
        <v>33.534971307804497</v>
      </c>
      <c r="H22" s="141">
        <v>138.07490000000001</v>
      </c>
      <c r="I22" s="145">
        <f t="shared" si="4"/>
        <v>0.35844727559034262</v>
      </c>
      <c r="J22" s="141">
        <v>49.492571732409004</v>
      </c>
      <c r="K22" s="141">
        <v>88.582328267591009</v>
      </c>
      <c r="L22" s="141">
        <f t="shared" si="2"/>
        <v>235.16730360000003</v>
      </c>
      <c r="M22" s="145">
        <f t="shared" si="3"/>
        <v>0.25986845392396635</v>
      </c>
      <c r="N22" s="141">
        <v>61.112563600000016</v>
      </c>
      <c r="O22" s="141">
        <v>174.05474000000001</v>
      </c>
    </row>
    <row r="23" spans="1:16">
      <c r="A23" s="148" t="s">
        <v>108</v>
      </c>
      <c r="B23" s="141">
        <v>78.470366666666706</v>
      </c>
      <c r="C23" s="141">
        <v>23.948495999999999</v>
      </c>
      <c r="D23" s="141">
        <v>54.5218706666667</v>
      </c>
      <c r="E23" s="141">
        <v>44.682341666666701</v>
      </c>
      <c r="F23" s="141">
        <v>13.340368000000002</v>
      </c>
      <c r="G23" s="141">
        <v>31.341973666666696</v>
      </c>
      <c r="H23" s="141">
        <v>64.649922999999987</v>
      </c>
      <c r="I23" s="145">
        <f t="shared" si="4"/>
        <v>0.36727148587632508</v>
      </c>
      <c r="J23" s="141">
        <v>23.744073281999999</v>
      </c>
      <c r="K23" s="141">
        <v>40.905849717999985</v>
      </c>
      <c r="L23" s="141">
        <f t="shared" si="2"/>
        <v>131.38318773399999</v>
      </c>
      <c r="M23" s="145">
        <f t="shared" si="3"/>
        <v>0.33107033315453349</v>
      </c>
      <c r="N23" s="141">
        <v>43.497075733999992</v>
      </c>
      <c r="O23" s="141">
        <v>87.886111999999997</v>
      </c>
    </row>
    <row r="24" spans="1:16">
      <c r="A24" s="148" t="s">
        <v>109</v>
      </c>
      <c r="B24" s="141">
        <v>97.744414545454518</v>
      </c>
      <c r="C24" s="141">
        <v>30.069374891808604</v>
      </c>
      <c r="D24" s="141">
        <v>67.675039653645911</v>
      </c>
      <c r="E24" s="141">
        <v>92.107537001594807</v>
      </c>
      <c r="F24" s="141">
        <v>25.358051484706294</v>
      </c>
      <c r="G24" s="141">
        <v>66.749485516888598</v>
      </c>
      <c r="H24" s="141">
        <v>138.4964286666667</v>
      </c>
      <c r="I24" s="145">
        <f t="shared" si="4"/>
        <v>0.28103013713572672</v>
      </c>
      <c r="J24" s="141">
        <v>38.921670341001736</v>
      </c>
      <c r="K24" s="141">
        <v>99.574758325664959</v>
      </c>
      <c r="L24" s="141">
        <f t="shared" si="2"/>
        <v>194.67101991199999</v>
      </c>
      <c r="M24" s="145">
        <f t="shared" si="3"/>
        <v>0.24062934448679302</v>
      </c>
      <c r="N24" s="141">
        <v>46.843559911999989</v>
      </c>
      <c r="O24" s="141">
        <v>147.82746</v>
      </c>
    </row>
    <row r="25" spans="1:16">
      <c r="A25" s="148" t="s">
        <v>110</v>
      </c>
      <c r="B25" s="141">
        <v>0</v>
      </c>
      <c r="C25" s="141">
        <v>0</v>
      </c>
      <c r="D25" s="141">
        <v>0</v>
      </c>
      <c r="E25" s="141">
        <v>27.921999999999997</v>
      </c>
      <c r="F25" s="141">
        <v>10.703333333333331</v>
      </c>
      <c r="G25" s="141">
        <v>17.218666666666667</v>
      </c>
      <c r="H25" s="141">
        <v>155.84649999999999</v>
      </c>
      <c r="I25" s="145">
        <f t="shared" si="4"/>
        <v>0.5031360986611827</v>
      </c>
      <c r="J25" s="141">
        <v>78.412000000000006</v>
      </c>
      <c r="K25" s="141">
        <v>77.4345</v>
      </c>
      <c r="L25" s="141">
        <f t="shared" si="2"/>
        <v>201.46050000000002</v>
      </c>
      <c r="M25" s="145">
        <f t="shared" si="3"/>
        <v>0.36140583389796016</v>
      </c>
      <c r="N25" s="141">
        <v>72.809000000000012</v>
      </c>
      <c r="O25" s="141">
        <v>128.65150000000003</v>
      </c>
    </row>
    <row r="26" spans="1:16">
      <c r="A26" s="148" t="s">
        <v>112</v>
      </c>
      <c r="B26" s="141">
        <v>107.80000000000001</v>
      </c>
      <c r="C26" s="141">
        <v>67.100000000000009</v>
      </c>
      <c r="D26" s="141">
        <v>40.700000000000003</v>
      </c>
      <c r="E26" s="141">
        <v>77.694309999999987</v>
      </c>
      <c r="F26" s="141">
        <v>54.338810000000002</v>
      </c>
      <c r="G26" s="141">
        <v>23.355499999999999</v>
      </c>
      <c r="H26" s="141">
        <v>84.451440000000019</v>
      </c>
      <c r="I26" s="145">
        <f t="shared" si="4"/>
        <v>0.77446163144169</v>
      </c>
      <c r="J26" s="141">
        <v>65.40440000000001</v>
      </c>
      <c r="K26" s="141">
        <v>19.047040000000003</v>
      </c>
      <c r="L26" s="141">
        <f t="shared" si="2"/>
        <v>132.7944</v>
      </c>
      <c r="M26" s="145">
        <f t="shared" si="3"/>
        <v>0.41670130668160704</v>
      </c>
      <c r="N26" s="141">
        <v>55.335599999999999</v>
      </c>
      <c r="O26" s="141">
        <v>77.458799999999997</v>
      </c>
    </row>
    <row r="27" spans="1:16">
      <c r="A27" s="148" t="s">
        <v>113</v>
      </c>
      <c r="B27" s="141"/>
      <c r="C27" s="141"/>
      <c r="D27" s="141"/>
      <c r="E27" s="141"/>
      <c r="F27" s="141"/>
      <c r="G27" s="141"/>
      <c r="H27" s="141">
        <v>27.367584374999993</v>
      </c>
      <c r="I27" s="145">
        <f t="shared" si="4"/>
        <v>0.33169087927585866</v>
      </c>
      <c r="J27" s="141">
        <v>9.0775781249999987</v>
      </c>
      <c r="K27" s="141">
        <v>18.290006249999994</v>
      </c>
      <c r="L27" s="141">
        <f t="shared" si="2"/>
        <v>249.49700000000001</v>
      </c>
      <c r="M27" s="145">
        <f t="shared" si="3"/>
        <v>0.32827929794747029</v>
      </c>
      <c r="N27" s="141">
        <v>81.904700000000005</v>
      </c>
      <c r="O27" s="141">
        <v>167.59229999999999</v>
      </c>
    </row>
    <row r="28" spans="1:16">
      <c r="A28" s="148" t="s">
        <v>114</v>
      </c>
      <c r="B28" s="141">
        <v>48.157966666666475</v>
      </c>
      <c r="C28" s="141">
        <v>7.2672056247551708</v>
      </c>
      <c r="D28" s="141">
        <v>40.890761041911304</v>
      </c>
      <c r="E28" s="141">
        <v>53.185116666666694</v>
      </c>
      <c r="F28" s="141">
        <v>9.8093833333333293</v>
      </c>
      <c r="G28" s="141">
        <v>43.375733333333301</v>
      </c>
      <c r="H28" s="141">
        <v>63.017229999999998</v>
      </c>
      <c r="I28" s="145">
        <f t="shared" si="4"/>
        <v>0.26220820699354763</v>
      </c>
      <c r="J28" s="141">
        <v>16.523634888</v>
      </c>
      <c r="K28" s="141">
        <v>46.493595111999994</v>
      </c>
      <c r="L28" s="141">
        <f t="shared" si="2"/>
        <v>164.13709854000007</v>
      </c>
      <c r="M28" s="145">
        <f t="shared" si="3"/>
        <v>0.38056312129081216</v>
      </c>
      <c r="N28" s="141">
        <v>62.46452654000003</v>
      </c>
      <c r="O28" s="141">
        <v>101.67257200000003</v>
      </c>
    </row>
    <row r="29" spans="1:16">
      <c r="A29" s="148" t="s">
        <v>115</v>
      </c>
      <c r="B29" s="141">
        <v>25.912329370629362</v>
      </c>
      <c r="C29" s="141">
        <v>14.500316428909359</v>
      </c>
      <c r="D29" s="141">
        <v>11.412012941720002</v>
      </c>
      <c r="E29" s="141">
        <v>30.480565822784804</v>
      </c>
      <c r="F29" s="141">
        <v>14.029507822377891</v>
      </c>
      <c r="G29" s="141">
        <v>16.451058000406899</v>
      </c>
      <c r="H29" s="141">
        <v>71.427018000000018</v>
      </c>
      <c r="I29" s="145">
        <f t="shared" si="4"/>
        <v>0.36911112230549614</v>
      </c>
      <c r="J29" s="141">
        <v>26.36450677691488</v>
      </c>
      <c r="K29" s="141">
        <v>45.062511223085139</v>
      </c>
      <c r="L29" s="141">
        <f t="shared" si="2"/>
        <v>89.850936760000025</v>
      </c>
      <c r="M29" s="145">
        <f t="shared" si="3"/>
        <v>0.29270462510868539</v>
      </c>
      <c r="N29" s="141">
        <v>26.299784760000009</v>
      </c>
      <c r="O29" s="141">
        <v>63.551152000000009</v>
      </c>
    </row>
    <row r="30" spans="1:16">
      <c r="A30" s="148" t="s">
        <v>118</v>
      </c>
      <c r="B30" s="141">
        <v>76.491000000000014</v>
      </c>
      <c r="C30" s="141">
        <v>38.087000000000003</v>
      </c>
      <c r="D30" s="141">
        <v>38.404000000000003</v>
      </c>
      <c r="E30" s="141">
        <v>107.604</v>
      </c>
      <c r="F30" s="141">
        <v>100.15600000000001</v>
      </c>
      <c r="G30" s="141">
        <v>7.4479999999999995</v>
      </c>
      <c r="H30" s="141">
        <v>122.548</v>
      </c>
      <c r="I30" s="145">
        <f t="shared" si="4"/>
        <v>0.47910777817671446</v>
      </c>
      <c r="J30" s="141">
        <v>58.713700000000003</v>
      </c>
      <c r="K30" s="141">
        <v>63.834299999999992</v>
      </c>
      <c r="L30" s="141">
        <f t="shared" si="2"/>
        <v>248.73303800000002</v>
      </c>
      <c r="M30" s="145">
        <f t="shared" si="3"/>
        <v>0.46622288270366402</v>
      </c>
      <c r="N30" s="141">
        <v>115.96503400000002</v>
      </c>
      <c r="O30" s="141">
        <v>132.76800400000002</v>
      </c>
    </row>
    <row r="31" spans="1:16">
      <c r="A31" s="148" t="s">
        <v>119</v>
      </c>
      <c r="B31" s="141"/>
      <c r="C31" s="141"/>
      <c r="D31" s="141"/>
      <c r="E31" s="141"/>
      <c r="F31" s="141"/>
      <c r="G31" s="141"/>
      <c r="H31" s="141">
        <v>153.24352235704157</v>
      </c>
      <c r="I31" s="145">
        <f t="shared" si="4"/>
        <v>0.38805450055587709</v>
      </c>
      <c r="J31" s="141">
        <v>59.466838531685156</v>
      </c>
      <c r="K31" s="141">
        <v>93.776683825356429</v>
      </c>
      <c r="L31" s="141">
        <f t="shared" si="2"/>
        <v>291.30219999999997</v>
      </c>
      <c r="M31" s="145">
        <f t="shared" si="3"/>
        <v>0.15733935411404371</v>
      </c>
      <c r="N31" s="141">
        <v>45.83329999999998</v>
      </c>
      <c r="O31" s="141">
        <v>245.46889999999999</v>
      </c>
    </row>
    <row r="32" spans="1:16">
      <c r="A32" s="148" t="s">
        <v>120</v>
      </c>
      <c r="B32" s="141">
        <v>57.695456666666601</v>
      </c>
      <c r="C32" s="141">
        <v>25.5680027333811</v>
      </c>
      <c r="D32" s="141">
        <v>32.127453933285501</v>
      </c>
      <c r="E32" s="141">
        <v>56.264322377622406</v>
      </c>
      <c r="F32" s="141">
        <v>18.458928632896452</v>
      </c>
      <c r="G32" s="141">
        <v>37.805393744726004</v>
      </c>
      <c r="H32" s="141">
        <v>82.857512</v>
      </c>
      <c r="I32" s="145">
        <f t="shared" si="4"/>
        <v>0.35728629341868362</v>
      </c>
      <c r="J32" s="141">
        <v>29.603853344374098</v>
      </c>
      <c r="K32" s="141">
        <v>53.253658655625898</v>
      </c>
      <c r="L32" s="141">
        <f t="shared" si="2"/>
        <v>99.233290963999991</v>
      </c>
      <c r="M32" s="145">
        <f t="shared" si="3"/>
        <v>0.26772393322759053</v>
      </c>
      <c r="N32" s="141">
        <v>26.567126963999996</v>
      </c>
      <c r="O32" s="141">
        <v>72.666163999999995</v>
      </c>
    </row>
    <row r="33" spans="1:19">
      <c r="A33" s="148" t="s">
        <v>121</v>
      </c>
      <c r="B33" s="141">
        <v>85.9572</v>
      </c>
      <c r="C33" s="141">
        <v>31.323145648646701</v>
      </c>
      <c r="D33" s="141">
        <v>54.634054351353299</v>
      </c>
      <c r="E33" s="141">
        <v>71.471149999999994</v>
      </c>
      <c r="F33" s="141">
        <v>25.677595115655805</v>
      </c>
      <c r="G33" s="141">
        <v>45.793554884344204</v>
      </c>
      <c r="H33" s="141">
        <v>86.952906999999996</v>
      </c>
      <c r="I33" s="145">
        <f t="shared" si="4"/>
        <v>0.33034084413552617</v>
      </c>
      <c r="J33" s="141">
        <v>28.724096698417902</v>
      </c>
      <c r="K33" s="141">
        <v>58.228810301582094</v>
      </c>
      <c r="L33" s="141">
        <f t="shared" si="2"/>
        <v>148.40387710800002</v>
      </c>
      <c r="M33" s="145">
        <f t="shared" si="3"/>
        <v>0.29414005859316522</v>
      </c>
      <c r="N33" s="141">
        <v>43.651525108000016</v>
      </c>
      <c r="O33" s="141">
        <v>104.75235200000002</v>
      </c>
    </row>
    <row r="34" spans="1:19">
      <c r="A34" s="148" t="s">
        <v>122</v>
      </c>
      <c r="B34" s="141">
        <v>0</v>
      </c>
      <c r="C34" s="141">
        <v>0</v>
      </c>
      <c r="D34" s="141">
        <v>0</v>
      </c>
      <c r="E34" s="141">
        <v>0</v>
      </c>
      <c r="F34" s="141">
        <v>0</v>
      </c>
      <c r="G34" s="141">
        <v>0</v>
      </c>
      <c r="H34" s="141">
        <v>0</v>
      </c>
      <c r="I34" s="141">
        <v>0</v>
      </c>
      <c r="J34" s="141">
        <v>0</v>
      </c>
      <c r="K34" s="141">
        <v>0</v>
      </c>
      <c r="L34" s="141">
        <f t="shared" si="2"/>
        <v>0</v>
      </c>
      <c r="M34" s="145">
        <v>0</v>
      </c>
      <c r="N34" s="141">
        <v>0</v>
      </c>
      <c r="O34" s="141">
        <v>0</v>
      </c>
      <c r="P34" s="36" t="s">
        <v>103</v>
      </c>
    </row>
    <row r="35" spans="1:19">
      <c r="A35" s="148" t="s">
        <v>123</v>
      </c>
      <c r="B35" s="141">
        <v>92.396070000000009</v>
      </c>
      <c r="C35" s="141">
        <v>34.888299022053104</v>
      </c>
      <c r="D35" s="141">
        <v>57.507770977946898</v>
      </c>
      <c r="E35" s="141">
        <v>107.41108</v>
      </c>
      <c r="F35" s="141">
        <v>39.415912197430607</v>
      </c>
      <c r="G35" s="141">
        <v>67.995167802569398</v>
      </c>
      <c r="H35" s="141">
        <v>244.04869199999996</v>
      </c>
      <c r="I35" s="145">
        <f t="shared" si="4"/>
        <v>0.3410109606681232</v>
      </c>
      <c r="J35" s="141">
        <v>83.223278908718896</v>
      </c>
      <c r="K35" s="141">
        <v>160.82541309128106</v>
      </c>
      <c r="L35" s="141">
        <f t="shared" si="2"/>
        <v>324.30443916800004</v>
      </c>
      <c r="M35" s="145">
        <f t="shared" si="3"/>
        <v>0.29689895523792387</v>
      </c>
      <c r="N35" s="141">
        <v>96.285649168000049</v>
      </c>
      <c r="O35" s="141">
        <v>228.01879000000002</v>
      </c>
    </row>
    <row r="36" spans="1:19">
      <c r="A36" s="148" t="s">
        <v>124</v>
      </c>
      <c r="B36" s="141">
        <v>55.348150000000004</v>
      </c>
      <c r="C36" s="141">
        <v>25.1763636765847</v>
      </c>
      <c r="D36" s="141">
        <v>30.171786323415304</v>
      </c>
      <c r="E36" s="141">
        <v>54.411916666666599</v>
      </c>
      <c r="F36" s="141">
        <v>26.579039542053302</v>
      </c>
      <c r="G36" s="141">
        <v>27.832877124613297</v>
      </c>
      <c r="H36" s="141">
        <v>56.633576333333302</v>
      </c>
      <c r="I36" s="145">
        <f t="shared" si="4"/>
        <v>0.52142205915167295</v>
      </c>
      <c r="J36" s="141">
        <v>29.5299959888501</v>
      </c>
      <c r="K36" s="141">
        <v>27.103580344483202</v>
      </c>
      <c r="L36" s="141">
        <f t="shared" si="2"/>
        <v>75.542334736000015</v>
      </c>
      <c r="M36" s="145">
        <f t="shared" si="3"/>
        <v>0.31306502266112324</v>
      </c>
      <c r="N36" s="141">
        <v>23.649662736000003</v>
      </c>
      <c r="O36" s="141">
        <v>51.892672000000005</v>
      </c>
    </row>
    <row r="37" spans="1:19">
      <c r="A37" s="148" t="s">
        <v>125</v>
      </c>
      <c r="B37" s="141">
        <v>169.94173333333327</v>
      </c>
      <c r="C37" s="141">
        <v>61.909426529302692</v>
      </c>
      <c r="D37" s="141">
        <v>108.0323068040306</v>
      </c>
      <c r="E37" s="141">
        <v>173.18773734999101</v>
      </c>
      <c r="F37" s="141">
        <v>63.617400146127899</v>
      </c>
      <c r="G37" s="141">
        <v>109.57033720386399</v>
      </c>
      <c r="H37" s="141">
        <v>189.96490909090903</v>
      </c>
      <c r="I37" s="145">
        <f t="shared" si="4"/>
        <v>0.38805450055587709</v>
      </c>
      <c r="J37" s="141">
        <v>73.716737920415298</v>
      </c>
      <c r="K37" s="141">
        <v>116.24817117049373</v>
      </c>
      <c r="L37" s="141">
        <f t="shared" si="2"/>
        <v>264.81494426400008</v>
      </c>
      <c r="M37" s="145">
        <f t="shared" si="3"/>
        <v>0.31977442398258143</v>
      </c>
      <c r="N37" s="141">
        <v>84.681046264000031</v>
      </c>
      <c r="O37" s="141">
        <v>180.13389800000004</v>
      </c>
    </row>
    <row r="39" spans="1:19">
      <c r="A39" s="47" t="s">
        <v>131</v>
      </c>
      <c r="B39" s="36"/>
      <c r="C39" s="42"/>
      <c r="D39" s="36"/>
      <c r="E39" s="36"/>
      <c r="F39" s="42"/>
      <c r="G39" s="36"/>
      <c r="H39" s="36"/>
      <c r="I39" s="42"/>
      <c r="J39" s="42"/>
      <c r="K39" s="36"/>
      <c r="L39" s="36"/>
      <c r="M39" s="27"/>
      <c r="N39" s="27"/>
      <c r="O39" s="36"/>
    </row>
    <row r="40" spans="1:19">
      <c r="A40" s="236" t="s">
        <v>251</v>
      </c>
      <c r="B40" s="236"/>
      <c r="C40" s="236"/>
      <c r="D40" s="236"/>
      <c r="E40" s="236"/>
      <c r="F40" s="236"/>
      <c r="G40" s="236"/>
      <c r="H40" s="236"/>
      <c r="I40" s="236"/>
      <c r="J40" s="236"/>
      <c r="K40" s="236"/>
      <c r="L40" s="236"/>
      <c r="M40" s="236"/>
      <c r="N40" s="236"/>
      <c r="O40" s="236"/>
      <c r="P40" s="44"/>
      <c r="Q40" s="21"/>
      <c r="R40" s="21"/>
      <c r="S40" s="21"/>
    </row>
    <row r="41" spans="1:19" ht="14.45" customHeight="1">
      <c r="A41" s="236" t="s">
        <v>252</v>
      </c>
      <c r="B41" s="236"/>
      <c r="C41" s="236"/>
      <c r="D41" s="236"/>
      <c r="E41" s="236"/>
      <c r="F41" s="236"/>
      <c r="G41" s="236"/>
      <c r="H41" s="236"/>
      <c r="I41" s="236"/>
      <c r="J41" s="236"/>
      <c r="K41" s="236"/>
      <c r="L41" s="236"/>
      <c r="M41" s="236"/>
      <c r="N41" s="236"/>
      <c r="O41" s="236"/>
      <c r="P41" s="236"/>
      <c r="Q41" s="236"/>
    </row>
    <row r="42" spans="1:19">
      <c r="A42" s="214" t="s">
        <v>260</v>
      </c>
      <c r="B42" s="214"/>
      <c r="C42" s="214"/>
      <c r="D42" s="214"/>
      <c r="E42" s="21"/>
      <c r="F42" s="21"/>
      <c r="G42" s="21"/>
      <c r="H42" s="21"/>
      <c r="I42" s="21"/>
      <c r="J42" s="21"/>
      <c r="K42" s="21"/>
      <c r="L42" s="21"/>
      <c r="M42" s="21"/>
      <c r="N42" s="21"/>
      <c r="O42" s="21"/>
      <c r="P42" s="44"/>
      <c r="Q42" s="21"/>
      <c r="R42" s="21"/>
      <c r="S42" s="21"/>
    </row>
    <row r="43" spans="1:19" ht="15" customHeight="1">
      <c r="A43" s="65"/>
    </row>
    <row r="44" spans="1:19" ht="15" customHeight="1">
      <c r="A44" s="34"/>
    </row>
  </sheetData>
  <mergeCells count="15">
    <mergeCell ref="A41:Q41"/>
    <mergeCell ref="A40:O40"/>
    <mergeCell ref="A2:O2"/>
    <mergeCell ref="L7:O7"/>
    <mergeCell ref="L13:O13"/>
    <mergeCell ref="H7:K7"/>
    <mergeCell ref="H13:K13"/>
    <mergeCell ref="E7:G7"/>
    <mergeCell ref="E13:G13"/>
    <mergeCell ref="A4:O4"/>
    <mergeCell ref="A5:O5"/>
    <mergeCell ref="A7:A8"/>
    <mergeCell ref="A13:A14"/>
    <mergeCell ref="B7:D7"/>
    <mergeCell ref="B13:D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FD712-4D14-46D4-9BE4-08EDA04E90CF}">
  <sheetPr>
    <tabColor rgb="FF00C2CC"/>
  </sheetPr>
  <dimension ref="A1:A7"/>
  <sheetViews>
    <sheetView showGridLines="0" zoomScaleNormal="100" workbookViewId="0">
      <selection activeCell="K62" sqref="K62"/>
    </sheetView>
  </sheetViews>
  <sheetFormatPr defaultColWidth="9.140625" defaultRowHeight="15"/>
  <cols>
    <col min="1" max="1" width="56.140625" style="216" customWidth="1"/>
    <col min="2" max="16384" width="9.140625" style="216"/>
  </cols>
  <sheetData>
    <row r="1" spans="1:1" ht="409.5" customHeight="1">
      <c r="A1" s="216" t="e" vm="1">
        <v>#VALUE!</v>
      </c>
    </row>
    <row r="2" spans="1:1" ht="409.5" customHeight="1">
      <c r="A2" s="216" t="e" vm="2">
        <v>#VALUE!</v>
      </c>
    </row>
    <row r="3" spans="1:1" ht="409.5" customHeight="1">
      <c r="A3" s="216" t="e" vm="3">
        <v>#VALUE!</v>
      </c>
    </row>
    <row r="4" spans="1:1" ht="409.5" customHeight="1">
      <c r="A4" s="216" t="e" vm="4">
        <v>#VALUE!</v>
      </c>
    </row>
    <row r="5" spans="1:1" ht="409.5" customHeight="1">
      <c r="A5" s="216" t="e" vm="5">
        <v>#VALUE!</v>
      </c>
    </row>
    <row r="6" spans="1:1" ht="409.5" customHeight="1">
      <c r="A6" s="216" t="e" vm="6">
        <v>#VALUE!</v>
      </c>
    </row>
    <row r="7" spans="1:1" ht="409.5" customHeight="1">
      <c r="A7" s="216" t="e" vm="7">
        <v>#VALUE!</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BB6F9-D300-420C-AD87-1145FA0F8181}">
  <sheetPr>
    <tabColor rgb="FFD9F6F7"/>
  </sheetPr>
  <dimension ref="A1"/>
  <sheetViews>
    <sheetView zoomScaleNormal="100" workbookViewId="0">
      <selection activeCell="K62" sqref="K62"/>
    </sheetView>
  </sheetViews>
  <sheetFormatPr defaultColWidth="9.140625" defaultRowHeight="15"/>
  <cols>
    <col min="1" max="16384" width="9.140625" style="123"/>
  </cols>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D2BF0-F88A-4409-831B-A698214F6F52}">
  <sheetPr>
    <tabColor rgb="FFD9F6F7"/>
  </sheetPr>
  <dimension ref="A1:V80"/>
  <sheetViews>
    <sheetView showGridLines="0" zoomScaleNormal="100" workbookViewId="0">
      <selection activeCell="K62" sqref="K62"/>
    </sheetView>
  </sheetViews>
  <sheetFormatPr defaultColWidth="8.85546875" defaultRowHeight="15"/>
  <cols>
    <col min="1" max="1" width="11.85546875" customWidth="1"/>
    <col min="3" max="7" width="9.140625" bestFit="1" customWidth="1"/>
    <col min="18" max="18" width="11.85546875" customWidth="1"/>
  </cols>
  <sheetData>
    <row r="1" spans="1:22" ht="14.45" customHeight="1">
      <c r="A1" s="262" t="s">
        <v>261</v>
      </c>
      <c r="B1" s="262"/>
      <c r="C1" s="262"/>
      <c r="D1" s="262"/>
      <c r="E1" s="262"/>
      <c r="F1" s="262"/>
      <c r="G1" s="262"/>
      <c r="H1" s="262"/>
      <c r="I1" s="262"/>
      <c r="J1" s="262"/>
      <c r="K1" s="262"/>
      <c r="L1" s="262"/>
      <c r="M1" s="262"/>
      <c r="N1" s="262"/>
      <c r="O1" s="262"/>
      <c r="P1" s="262"/>
      <c r="Q1" s="262"/>
      <c r="R1" s="262"/>
    </row>
    <row r="2" spans="1:22" ht="14.45" customHeight="1">
      <c r="A2" s="262"/>
      <c r="B2" s="262"/>
      <c r="C2" s="262"/>
      <c r="D2" s="262"/>
      <c r="E2" s="262"/>
      <c r="F2" s="262"/>
      <c r="G2" s="262"/>
      <c r="H2" s="262"/>
      <c r="I2" s="262"/>
      <c r="J2" s="262"/>
      <c r="K2" s="262"/>
      <c r="L2" s="262"/>
      <c r="M2" s="262"/>
      <c r="N2" s="262"/>
      <c r="O2" s="262"/>
      <c r="P2" s="262"/>
      <c r="Q2" s="262"/>
      <c r="R2" s="262"/>
    </row>
    <row r="3" spans="1:22" ht="14.45" customHeight="1">
      <c r="A3" s="228" t="s">
        <v>79</v>
      </c>
      <c r="B3" s="228"/>
      <c r="C3" s="228"/>
      <c r="D3" s="228"/>
      <c r="E3" s="228"/>
      <c r="F3" s="228"/>
      <c r="G3" s="228"/>
      <c r="H3" s="228"/>
      <c r="I3" s="228"/>
      <c r="J3" s="228"/>
      <c r="K3" s="228"/>
      <c r="L3" s="228"/>
      <c r="M3" s="228"/>
      <c r="N3" s="228"/>
      <c r="O3" s="138"/>
      <c r="P3" s="138"/>
      <c r="Q3" s="138"/>
      <c r="R3" s="25"/>
      <c r="S3" s="25"/>
      <c r="T3" s="25"/>
      <c r="U3" s="25"/>
      <c r="V3" s="25"/>
    </row>
    <row r="4" spans="1:22">
      <c r="A4" s="229" t="s">
        <v>80</v>
      </c>
      <c r="B4" s="229"/>
      <c r="C4" s="229"/>
      <c r="D4" s="229"/>
      <c r="E4" s="229"/>
      <c r="F4" s="229"/>
      <c r="G4" s="229"/>
      <c r="H4" s="229"/>
      <c r="I4" s="229"/>
      <c r="J4" s="229"/>
      <c r="K4" s="229"/>
      <c r="L4" s="229"/>
      <c r="M4" s="229"/>
      <c r="N4" s="229"/>
      <c r="O4" s="138"/>
      <c r="P4" s="138"/>
      <c r="Q4" s="138"/>
      <c r="R4" s="25"/>
      <c r="S4" s="25"/>
      <c r="T4" s="25"/>
      <c r="U4" s="25"/>
      <c r="V4" s="25"/>
    </row>
    <row r="5" spans="1:22">
      <c r="A5" s="22"/>
    </row>
    <row r="6" spans="1:22">
      <c r="A6" s="29"/>
      <c r="B6" s="29"/>
      <c r="C6" s="29"/>
      <c r="D6" s="29"/>
      <c r="E6" s="29"/>
      <c r="F6" s="29"/>
      <c r="G6" s="29"/>
      <c r="H6" s="29"/>
      <c r="I6" s="29"/>
      <c r="J6" s="29"/>
      <c r="K6" s="29"/>
      <c r="L6" s="29"/>
      <c r="M6" s="29"/>
      <c r="N6" s="30"/>
      <c r="O6" s="30"/>
      <c r="P6" s="30"/>
      <c r="Q6" s="30"/>
      <c r="R6" s="30"/>
    </row>
    <row r="7" spans="1:22" ht="14.45" customHeight="1">
      <c r="A7" s="263" t="s">
        <v>262</v>
      </c>
      <c r="B7" s="264"/>
      <c r="C7" s="265"/>
      <c r="D7" s="48"/>
      <c r="E7" s="48"/>
      <c r="F7" s="263" t="s">
        <v>263</v>
      </c>
      <c r="G7" s="264"/>
      <c r="H7" s="264"/>
      <c r="I7" s="264"/>
      <c r="J7" s="264"/>
      <c r="K7" s="264"/>
      <c r="L7" s="264"/>
      <c r="M7" s="264"/>
      <c r="N7" s="264"/>
      <c r="O7" s="264"/>
      <c r="P7" s="264"/>
      <c r="Q7" s="264"/>
      <c r="R7" s="265"/>
    </row>
    <row r="8" spans="1:22" ht="14.45" customHeight="1">
      <c r="A8" s="100"/>
      <c r="B8" s="101" t="s">
        <v>264</v>
      </c>
      <c r="C8" s="102" t="s">
        <v>265</v>
      </c>
      <c r="D8" s="48"/>
      <c r="E8" s="48"/>
      <c r="F8" s="255"/>
      <c r="G8" s="256"/>
      <c r="H8" s="257"/>
      <c r="I8" s="258" t="s">
        <v>266</v>
      </c>
      <c r="J8" s="259"/>
      <c r="K8" s="258" t="s">
        <v>267</v>
      </c>
      <c r="L8" s="259"/>
      <c r="M8" s="258" t="s">
        <v>268</v>
      </c>
      <c r="N8" s="259"/>
      <c r="O8" s="258" t="s">
        <v>269</v>
      </c>
      <c r="P8" s="259"/>
      <c r="Q8" s="258" t="s">
        <v>270</v>
      </c>
      <c r="R8" s="268"/>
    </row>
    <row r="9" spans="1:22">
      <c r="A9" s="67"/>
      <c r="B9" s="68"/>
      <c r="C9" s="69"/>
      <c r="D9" s="48"/>
      <c r="E9" s="48"/>
      <c r="F9" s="266" t="s">
        <v>271</v>
      </c>
      <c r="G9" s="267"/>
      <c r="H9" s="267"/>
      <c r="I9" s="70" t="s">
        <v>272</v>
      </c>
      <c r="J9" s="70" t="s">
        <v>273</v>
      </c>
      <c r="K9" s="70" t="s">
        <v>272</v>
      </c>
      <c r="L9" s="70" t="s">
        <v>273</v>
      </c>
      <c r="M9" s="70" t="s">
        <v>272</v>
      </c>
      <c r="N9" s="70" t="s">
        <v>273</v>
      </c>
      <c r="O9" s="70" t="s">
        <v>272</v>
      </c>
      <c r="P9" s="70" t="s">
        <v>273</v>
      </c>
      <c r="Q9" s="70" t="s">
        <v>272</v>
      </c>
      <c r="R9" s="71" t="s">
        <v>273</v>
      </c>
    </row>
    <row r="10" spans="1:22">
      <c r="A10" s="72" t="s">
        <v>83</v>
      </c>
      <c r="B10" s="188">
        <v>0.5212</v>
      </c>
      <c r="C10" s="189">
        <v>0.4788</v>
      </c>
      <c r="D10" s="48"/>
      <c r="E10" s="48"/>
      <c r="F10" s="260" t="s">
        <v>274</v>
      </c>
      <c r="G10" s="261"/>
      <c r="H10" s="261"/>
      <c r="I10" s="190">
        <v>0</v>
      </c>
      <c r="J10" s="190">
        <v>1</v>
      </c>
      <c r="K10" s="75">
        <v>0</v>
      </c>
      <c r="L10" s="75">
        <v>1</v>
      </c>
      <c r="M10" s="75">
        <v>0</v>
      </c>
      <c r="N10" s="75">
        <v>1</v>
      </c>
      <c r="O10" s="75">
        <v>0</v>
      </c>
      <c r="P10" s="75">
        <v>1</v>
      </c>
      <c r="Q10" s="75">
        <v>0</v>
      </c>
      <c r="R10" s="76">
        <v>1</v>
      </c>
    </row>
    <row r="11" spans="1:22">
      <c r="A11" s="72"/>
      <c r="B11" s="77"/>
      <c r="C11" s="78"/>
      <c r="D11" s="48"/>
      <c r="E11" s="48"/>
      <c r="F11" s="260" t="s">
        <v>275</v>
      </c>
      <c r="G11" s="261"/>
      <c r="H11" s="261"/>
      <c r="I11" s="190">
        <v>0.5</v>
      </c>
      <c r="J11" s="190">
        <v>0.5</v>
      </c>
      <c r="K11" s="75">
        <v>0.5</v>
      </c>
      <c r="L11" s="75">
        <v>0.5</v>
      </c>
      <c r="M11" s="75">
        <v>0.5</v>
      </c>
      <c r="N11" s="75">
        <v>0.5</v>
      </c>
      <c r="O11" s="75">
        <v>0.66700000000000004</v>
      </c>
      <c r="P11" s="75">
        <v>0.33329999999999999</v>
      </c>
      <c r="Q11" s="75">
        <v>0.5</v>
      </c>
      <c r="R11" s="76">
        <v>0.5</v>
      </c>
    </row>
    <row r="12" spans="1:22">
      <c r="A12" s="72" t="s">
        <v>82</v>
      </c>
      <c r="B12" s="73">
        <v>0.51900000000000002</v>
      </c>
      <c r="C12" s="74">
        <v>0.48099999999999998</v>
      </c>
      <c r="D12" s="48"/>
      <c r="E12" s="48"/>
      <c r="F12" s="260" t="s">
        <v>276</v>
      </c>
      <c r="G12" s="261"/>
      <c r="H12" s="261"/>
      <c r="I12" s="190">
        <v>0.625</v>
      </c>
      <c r="J12" s="190">
        <v>0.375</v>
      </c>
      <c r="K12" s="75">
        <v>0.5</v>
      </c>
      <c r="L12" s="75">
        <v>0.5</v>
      </c>
      <c r="M12" s="75">
        <v>0.5</v>
      </c>
      <c r="N12" s="75">
        <v>0.5</v>
      </c>
      <c r="O12" s="75">
        <v>0.375</v>
      </c>
      <c r="P12" s="75">
        <v>0.625</v>
      </c>
      <c r="Q12" s="75">
        <v>0.42859999999999998</v>
      </c>
      <c r="R12" s="76">
        <v>0.57140000000000002</v>
      </c>
    </row>
    <row r="13" spans="1:22">
      <c r="A13" s="72"/>
      <c r="B13" s="73"/>
      <c r="C13" s="74"/>
      <c r="D13" s="48"/>
      <c r="E13" s="48"/>
      <c r="F13" s="260" t="s">
        <v>277</v>
      </c>
      <c r="G13" s="261"/>
      <c r="H13" s="261"/>
      <c r="I13" s="190">
        <v>0.44</v>
      </c>
      <c r="J13" s="190">
        <v>0.56000000000000005</v>
      </c>
      <c r="K13" s="75">
        <v>0.44440000000000002</v>
      </c>
      <c r="L13" s="75">
        <v>0.55559999999999998</v>
      </c>
      <c r="M13" s="75">
        <v>0.4</v>
      </c>
      <c r="N13" s="75">
        <v>0.6</v>
      </c>
      <c r="O13" s="75">
        <v>0.37040000000000001</v>
      </c>
      <c r="P13" s="75">
        <v>0.62960000000000005</v>
      </c>
      <c r="Q13" s="75">
        <v>0.30769999999999997</v>
      </c>
      <c r="R13" s="76">
        <v>0.69230000000000003</v>
      </c>
    </row>
    <row r="14" spans="1:22">
      <c r="A14" s="72" t="s">
        <v>141</v>
      </c>
      <c r="B14" s="73">
        <v>0.52729999999999999</v>
      </c>
      <c r="C14" s="74">
        <v>0.47270000000000001</v>
      </c>
      <c r="D14" s="48"/>
      <c r="E14" s="48"/>
      <c r="F14" s="260" t="s">
        <v>278</v>
      </c>
      <c r="G14" s="261"/>
      <c r="H14" s="261"/>
      <c r="I14" s="190">
        <v>0.48530000000000001</v>
      </c>
      <c r="J14" s="190">
        <v>0.51470000000000005</v>
      </c>
      <c r="K14" s="75">
        <v>0.46150000000000002</v>
      </c>
      <c r="L14" s="75">
        <v>0.53849999999999998</v>
      </c>
      <c r="M14" s="75">
        <v>0.42109999999999997</v>
      </c>
      <c r="N14" s="75">
        <v>0.57889999999999997</v>
      </c>
      <c r="O14" s="75">
        <v>0.35</v>
      </c>
      <c r="P14" s="75">
        <v>0.65</v>
      </c>
      <c r="Q14" s="75">
        <v>0.46429999999999999</v>
      </c>
      <c r="R14" s="76">
        <v>0.53569999999999995</v>
      </c>
    </row>
    <row r="15" spans="1:22">
      <c r="A15" s="72"/>
      <c r="B15" s="77"/>
      <c r="C15" s="78"/>
      <c r="D15" s="48"/>
      <c r="E15" s="48"/>
      <c r="F15" s="260" t="s">
        <v>279</v>
      </c>
      <c r="G15" s="261"/>
      <c r="H15" s="261"/>
      <c r="I15" s="190">
        <v>0.66669999999999996</v>
      </c>
      <c r="J15" s="190">
        <v>0.33329999999999999</v>
      </c>
      <c r="K15" s="75">
        <v>0.6552</v>
      </c>
      <c r="L15" s="75">
        <v>0.3448</v>
      </c>
      <c r="M15" s="75">
        <v>0.6774</v>
      </c>
      <c r="N15" s="75">
        <v>0.3226</v>
      </c>
      <c r="O15" s="75">
        <v>0.68889999999999996</v>
      </c>
      <c r="P15" s="75">
        <v>0.31109999999999999</v>
      </c>
      <c r="Q15" s="75">
        <v>0.67859999999999998</v>
      </c>
      <c r="R15" s="76">
        <v>0.32140000000000002</v>
      </c>
    </row>
    <row r="16" spans="1:22">
      <c r="A16" s="72" t="s">
        <v>269</v>
      </c>
      <c r="B16" s="73">
        <v>0.52339999999999998</v>
      </c>
      <c r="C16" s="74">
        <v>0.47660000000000002</v>
      </c>
      <c r="D16" s="48"/>
      <c r="E16" s="48"/>
      <c r="F16" s="260" t="s">
        <v>280</v>
      </c>
      <c r="G16" s="261"/>
      <c r="H16" s="261"/>
      <c r="I16" s="190">
        <v>0.63639999999999997</v>
      </c>
      <c r="J16" s="190">
        <v>0.36359999999999998</v>
      </c>
      <c r="K16" s="75">
        <v>0.6522</v>
      </c>
      <c r="L16" s="75">
        <v>0.3478</v>
      </c>
      <c r="M16" s="75">
        <v>0.70589999999999997</v>
      </c>
      <c r="N16" s="75">
        <v>0.29409999999999997</v>
      </c>
      <c r="O16" s="75">
        <v>0.83330000000000004</v>
      </c>
      <c r="P16" s="75">
        <v>0.16669999999999999</v>
      </c>
      <c r="Q16" s="75">
        <v>0.86209999999999998</v>
      </c>
      <c r="R16" s="76">
        <v>0.13789999999999999</v>
      </c>
    </row>
    <row r="17" spans="1:18">
      <c r="A17" s="72"/>
      <c r="B17" s="77"/>
      <c r="C17" s="78"/>
      <c r="D17" s="48"/>
      <c r="E17" s="48"/>
      <c r="F17" s="260" t="s">
        <v>281</v>
      </c>
      <c r="G17" s="261"/>
      <c r="H17" s="261"/>
      <c r="I17" s="190">
        <v>4.5499999999999999E-2</v>
      </c>
      <c r="J17" s="190">
        <v>0.95450000000000002</v>
      </c>
      <c r="K17" s="75">
        <v>0.1</v>
      </c>
      <c r="L17" s="75">
        <v>0.9</v>
      </c>
      <c r="M17" s="75">
        <v>0.1111</v>
      </c>
      <c r="N17" s="75">
        <v>0.88890000000000002</v>
      </c>
      <c r="O17" s="75">
        <v>0.17649999999999999</v>
      </c>
      <c r="P17" s="75">
        <v>0.82350000000000001</v>
      </c>
      <c r="Q17" s="75">
        <v>0.16669999999999999</v>
      </c>
      <c r="R17" s="76">
        <v>0.83330000000000004</v>
      </c>
    </row>
    <row r="18" spans="1:18">
      <c r="A18" s="79" t="s">
        <v>270</v>
      </c>
      <c r="B18" s="80">
        <v>0.55020000000000002</v>
      </c>
      <c r="C18" s="81">
        <v>0.44979999999999998</v>
      </c>
      <c r="D18" s="48"/>
      <c r="E18" s="48"/>
      <c r="F18" s="251" t="s">
        <v>282</v>
      </c>
      <c r="G18" s="252"/>
      <c r="H18" s="252"/>
      <c r="I18" s="190">
        <v>0</v>
      </c>
      <c r="J18" s="190">
        <v>0</v>
      </c>
      <c r="K18" s="75">
        <v>0</v>
      </c>
      <c r="L18" s="75">
        <v>0</v>
      </c>
      <c r="M18" s="75">
        <v>0</v>
      </c>
      <c r="N18" s="75">
        <v>0</v>
      </c>
      <c r="O18" s="75">
        <v>0</v>
      </c>
      <c r="P18" s="75">
        <v>1</v>
      </c>
      <c r="Q18" s="75">
        <v>0</v>
      </c>
      <c r="R18" s="76">
        <v>0</v>
      </c>
    </row>
    <row r="19" spans="1:18">
      <c r="A19" s="49"/>
      <c r="B19" s="48"/>
      <c r="C19" s="48"/>
      <c r="D19" s="48"/>
      <c r="E19" s="48"/>
      <c r="F19" s="253" t="s">
        <v>283</v>
      </c>
      <c r="G19" s="254"/>
      <c r="H19" s="254"/>
      <c r="I19" s="191">
        <v>0.5212</v>
      </c>
      <c r="J19" s="191">
        <v>0.4788</v>
      </c>
      <c r="K19" s="82">
        <v>0.51900000000000002</v>
      </c>
      <c r="L19" s="82">
        <v>0.48099999999999998</v>
      </c>
      <c r="M19" s="82">
        <v>0.52729999999999999</v>
      </c>
      <c r="N19" s="82">
        <v>0.47270000000000001</v>
      </c>
      <c r="O19" s="82">
        <v>0.52339999999999998</v>
      </c>
      <c r="P19" s="82">
        <v>0.47660000000000002</v>
      </c>
      <c r="Q19" s="82">
        <v>0.55020000000000002</v>
      </c>
      <c r="R19" s="83">
        <v>0.44979999999999998</v>
      </c>
    </row>
    <row r="20" spans="1:18">
      <c r="A20" s="49"/>
      <c r="B20" s="75"/>
      <c r="C20" s="75"/>
      <c r="D20" s="48"/>
      <c r="E20" s="48"/>
      <c r="F20" s="48"/>
      <c r="G20" s="50"/>
      <c r="H20" s="50"/>
      <c r="I20" s="50"/>
      <c r="J20" s="50"/>
      <c r="K20" s="50"/>
      <c r="L20" s="50"/>
      <c r="M20" s="50"/>
      <c r="N20" s="50"/>
      <c r="O20" s="50"/>
      <c r="P20" s="50"/>
      <c r="Q20" s="50"/>
      <c r="R20" s="50"/>
    </row>
    <row r="21" spans="1:18">
      <c r="A21" s="48"/>
      <c r="B21" s="48"/>
      <c r="C21" s="48"/>
      <c r="D21" s="48"/>
      <c r="E21" s="48"/>
      <c r="F21" s="48"/>
      <c r="G21" s="48"/>
      <c r="H21" s="48"/>
      <c r="I21" s="48"/>
      <c r="J21" s="48"/>
      <c r="K21" s="48"/>
      <c r="L21" s="48"/>
      <c r="M21" s="48"/>
      <c r="N21" s="50"/>
      <c r="O21" s="50"/>
      <c r="P21" s="50"/>
      <c r="Q21" s="50"/>
      <c r="R21" s="50"/>
    </row>
    <row r="22" spans="1:18">
      <c r="A22" s="48"/>
      <c r="B22" s="48"/>
      <c r="C22" s="48"/>
      <c r="D22" s="48"/>
      <c r="E22" s="48"/>
      <c r="F22" s="48"/>
      <c r="G22" s="48"/>
      <c r="H22" s="48"/>
      <c r="I22" s="48"/>
      <c r="J22" s="48"/>
      <c r="K22" s="48"/>
      <c r="L22" s="48"/>
      <c r="M22" s="48"/>
      <c r="N22" s="50"/>
      <c r="O22" s="50"/>
      <c r="P22" s="50"/>
      <c r="Q22" s="50"/>
      <c r="R22" s="50"/>
    </row>
    <row r="23" spans="1:18" ht="14.45" customHeight="1">
      <c r="A23" s="273" t="s">
        <v>284</v>
      </c>
      <c r="B23" s="274"/>
      <c r="C23" s="274"/>
      <c r="D23" s="274"/>
      <c r="E23" s="274"/>
      <c r="F23" s="274"/>
      <c r="G23" s="275"/>
      <c r="H23" s="51"/>
      <c r="I23" s="48"/>
      <c r="J23" s="36"/>
      <c r="K23" s="273" t="s">
        <v>285</v>
      </c>
      <c r="L23" s="274"/>
      <c r="M23" s="274"/>
      <c r="N23" s="275"/>
      <c r="O23" s="50"/>
      <c r="P23" s="50"/>
      <c r="Q23" s="50"/>
      <c r="R23" s="50"/>
    </row>
    <row r="24" spans="1:18" ht="14.45" customHeight="1">
      <c r="A24" s="269" t="s">
        <v>286</v>
      </c>
      <c r="B24" s="270"/>
      <c r="C24" s="103" t="s">
        <v>83</v>
      </c>
      <c r="D24" s="103" t="s">
        <v>82</v>
      </c>
      <c r="E24" s="103" t="s">
        <v>141</v>
      </c>
      <c r="F24" s="103" t="s">
        <v>140</v>
      </c>
      <c r="G24" s="103" t="s">
        <v>287</v>
      </c>
      <c r="H24" s="84"/>
      <c r="I24" s="48"/>
      <c r="J24" s="36"/>
      <c r="K24" s="85"/>
      <c r="L24" s="104" t="s">
        <v>288</v>
      </c>
      <c r="M24" s="104" t="s">
        <v>289</v>
      </c>
      <c r="N24" s="105" t="s">
        <v>290</v>
      </c>
      <c r="O24" s="50"/>
      <c r="P24" s="50"/>
      <c r="Q24" s="50"/>
      <c r="R24" s="50"/>
    </row>
    <row r="25" spans="1:18">
      <c r="A25" s="271" t="s">
        <v>291</v>
      </c>
      <c r="B25" s="272"/>
      <c r="C25" s="190">
        <v>2.5399999999999999E-2</v>
      </c>
      <c r="D25" s="75">
        <v>3.7999999999999999E-2</v>
      </c>
      <c r="E25" s="75">
        <v>3.6400000000000002E-2</v>
      </c>
      <c r="F25" s="75">
        <v>4.6800000000000001E-2</v>
      </c>
      <c r="G25" s="76">
        <v>2.6200000000000001E-2</v>
      </c>
      <c r="H25" s="75"/>
      <c r="I25" s="48"/>
      <c r="J25" s="36"/>
      <c r="K25" s="86" t="s">
        <v>83</v>
      </c>
      <c r="L25" s="192">
        <v>209</v>
      </c>
      <c r="M25" s="192">
        <v>18</v>
      </c>
      <c r="N25" s="193">
        <v>9</v>
      </c>
      <c r="O25" s="50"/>
      <c r="P25" s="50"/>
      <c r="Q25" s="50"/>
      <c r="R25" s="50"/>
    </row>
    <row r="26" spans="1:18">
      <c r="A26" s="260" t="s">
        <v>292</v>
      </c>
      <c r="B26" s="261"/>
      <c r="C26" s="190">
        <v>0.25419999999999998</v>
      </c>
      <c r="D26" s="75">
        <v>0.25740000000000002</v>
      </c>
      <c r="E26" s="75">
        <v>0.3</v>
      </c>
      <c r="F26" s="75">
        <v>0.2298</v>
      </c>
      <c r="G26" s="76">
        <v>0.23580000000000001</v>
      </c>
      <c r="H26" s="75"/>
      <c r="I26" s="48"/>
      <c r="J26" s="36"/>
      <c r="K26" s="86" t="s">
        <v>82</v>
      </c>
      <c r="L26" s="48">
        <v>208</v>
      </c>
      <c r="M26" s="48">
        <v>18</v>
      </c>
      <c r="N26" s="87">
        <v>11</v>
      </c>
      <c r="O26" s="50"/>
      <c r="P26" s="50"/>
      <c r="Q26" s="50"/>
      <c r="R26" s="50"/>
    </row>
    <row r="27" spans="1:18">
      <c r="A27" s="260" t="s">
        <v>293</v>
      </c>
      <c r="B27" s="261"/>
      <c r="C27" s="190">
        <v>0.37290000000000001</v>
      </c>
      <c r="D27" s="75">
        <v>0.39660000000000001</v>
      </c>
      <c r="E27" s="75">
        <v>0.35</v>
      </c>
      <c r="F27" s="75">
        <v>0.39150000000000001</v>
      </c>
      <c r="G27" s="76">
        <v>0.3755</v>
      </c>
      <c r="H27" s="75"/>
      <c r="I27" s="48"/>
      <c r="J27" s="36"/>
      <c r="K27" s="86" t="s">
        <v>141</v>
      </c>
      <c r="L27" s="48">
        <v>188</v>
      </c>
      <c r="M27" s="48">
        <v>21</v>
      </c>
      <c r="N27" s="87">
        <v>11</v>
      </c>
      <c r="O27" s="50"/>
      <c r="P27" s="50"/>
      <c r="Q27" s="50"/>
      <c r="R27" s="50"/>
    </row>
    <row r="28" spans="1:18">
      <c r="A28" s="260" t="s">
        <v>294</v>
      </c>
      <c r="B28" s="261"/>
      <c r="C28" s="190">
        <v>0.1356</v>
      </c>
      <c r="D28" s="75">
        <v>0.12659999999999999</v>
      </c>
      <c r="E28" s="75">
        <v>0.1227</v>
      </c>
      <c r="F28" s="75">
        <v>0.13619999999999999</v>
      </c>
      <c r="G28" s="76">
        <v>0.17899999999999999</v>
      </c>
      <c r="H28" s="75"/>
      <c r="I28" s="48"/>
      <c r="J28" s="36"/>
      <c r="K28" s="86" t="s">
        <v>140</v>
      </c>
      <c r="L28" s="48">
        <v>202</v>
      </c>
      <c r="M28" s="48">
        <v>24</v>
      </c>
      <c r="N28" s="87">
        <v>9</v>
      </c>
      <c r="O28" s="50"/>
      <c r="P28" s="50"/>
      <c r="Q28" s="50"/>
      <c r="R28" s="50"/>
    </row>
    <row r="29" spans="1:18">
      <c r="A29" s="251" t="s">
        <v>295</v>
      </c>
      <c r="B29" s="252"/>
      <c r="C29" s="190">
        <v>0.21190000000000001</v>
      </c>
      <c r="D29" s="75">
        <v>0.18140000000000001</v>
      </c>
      <c r="E29" s="75">
        <v>0.19089999999999999</v>
      </c>
      <c r="F29" s="75">
        <v>0.19570000000000001</v>
      </c>
      <c r="G29" s="76">
        <v>0.1835</v>
      </c>
      <c r="H29" s="75"/>
      <c r="I29" s="48"/>
      <c r="J29" s="36"/>
      <c r="K29" s="88" t="s">
        <v>287</v>
      </c>
      <c r="L29" s="89">
        <v>192</v>
      </c>
      <c r="M29" s="89">
        <v>28</v>
      </c>
      <c r="N29" s="90">
        <v>9</v>
      </c>
      <c r="O29" s="50"/>
      <c r="P29" s="50"/>
      <c r="Q29" s="50"/>
      <c r="R29" s="50"/>
    </row>
    <row r="30" spans="1:18">
      <c r="A30" s="253" t="s">
        <v>283</v>
      </c>
      <c r="B30" s="254"/>
      <c r="C30" s="191">
        <v>1</v>
      </c>
      <c r="D30" s="82">
        <v>1</v>
      </c>
      <c r="E30" s="82">
        <v>1</v>
      </c>
      <c r="F30" s="82">
        <v>1</v>
      </c>
      <c r="G30" s="83">
        <v>1</v>
      </c>
      <c r="H30" s="91"/>
      <c r="I30" s="48"/>
      <c r="J30" s="36"/>
      <c r="K30" s="49"/>
      <c r="L30" s="48"/>
      <c r="M30" s="48"/>
      <c r="N30" s="48"/>
      <c r="O30" s="50"/>
      <c r="P30" s="50"/>
      <c r="Q30" s="50"/>
      <c r="R30" s="50"/>
    </row>
    <row r="31" spans="1:18">
      <c r="A31" s="50"/>
      <c r="B31" s="50"/>
      <c r="C31" s="50"/>
      <c r="D31" s="50"/>
      <c r="E31" s="50"/>
      <c r="F31" s="50"/>
      <c r="G31" s="50"/>
      <c r="H31" s="50"/>
      <c r="I31" s="50"/>
      <c r="J31" s="50"/>
      <c r="K31" s="50"/>
      <c r="L31" s="50"/>
      <c r="M31" s="50"/>
      <c r="N31" s="50"/>
      <c r="O31" s="50"/>
      <c r="P31" s="50"/>
      <c r="Q31" s="50"/>
      <c r="R31" s="50"/>
    </row>
    <row r="32" spans="1:18">
      <c r="A32" s="50"/>
      <c r="B32" s="50"/>
      <c r="C32" s="50"/>
      <c r="D32" s="50"/>
      <c r="E32" s="50"/>
      <c r="F32" s="50"/>
      <c r="G32" s="50"/>
      <c r="H32" s="50"/>
      <c r="I32" s="50"/>
      <c r="J32" s="50"/>
      <c r="K32" s="50"/>
      <c r="L32" s="50"/>
      <c r="M32" s="50"/>
      <c r="N32" s="50"/>
      <c r="O32" s="50"/>
      <c r="P32" s="50"/>
      <c r="Q32" s="50"/>
      <c r="R32" s="50"/>
    </row>
    <row r="33" spans="1:18">
      <c r="A33" s="50"/>
      <c r="B33" s="50"/>
      <c r="C33" s="50"/>
      <c r="D33" s="50"/>
      <c r="E33" s="50"/>
      <c r="F33" s="50"/>
      <c r="G33" s="50"/>
      <c r="H33" s="50"/>
      <c r="I33" s="50"/>
      <c r="J33" s="50"/>
      <c r="K33" s="50"/>
      <c r="L33" s="50"/>
      <c r="M33" s="50"/>
      <c r="N33" s="50"/>
      <c r="O33" s="50"/>
      <c r="P33" s="50"/>
      <c r="Q33" s="50"/>
      <c r="R33" s="50"/>
    </row>
    <row r="34" spans="1:18" ht="14.45" customHeight="1">
      <c r="A34" s="263" t="s">
        <v>296</v>
      </c>
      <c r="B34" s="264"/>
      <c r="C34" s="264"/>
      <c r="D34" s="264"/>
      <c r="E34" s="264"/>
      <c r="F34" s="264"/>
      <c r="G34" s="265"/>
      <c r="H34" s="48"/>
      <c r="I34" s="48"/>
      <c r="J34" s="273" t="s">
        <v>297</v>
      </c>
      <c r="K34" s="274"/>
      <c r="L34" s="274"/>
      <c r="M34" s="275"/>
      <c r="N34" s="50"/>
      <c r="O34" s="50"/>
      <c r="P34" s="50"/>
      <c r="Q34" s="50"/>
      <c r="R34" s="50"/>
    </row>
    <row r="35" spans="1:18" ht="14.45" customHeight="1">
      <c r="A35" s="269" t="s">
        <v>298</v>
      </c>
      <c r="B35" s="270"/>
      <c r="C35" s="103" t="s">
        <v>264</v>
      </c>
      <c r="D35" s="103" t="s">
        <v>272</v>
      </c>
      <c r="E35" s="103" t="s">
        <v>299</v>
      </c>
      <c r="F35" s="103" t="s">
        <v>273</v>
      </c>
      <c r="G35" s="106" t="s">
        <v>300</v>
      </c>
      <c r="H35" s="48"/>
      <c r="I35" s="48"/>
      <c r="J35" s="276" t="s">
        <v>83</v>
      </c>
      <c r="K35" s="277"/>
      <c r="L35" s="278">
        <v>5.82</v>
      </c>
      <c r="M35" s="279"/>
      <c r="N35" s="50"/>
      <c r="O35" s="50"/>
      <c r="P35" s="50"/>
      <c r="Q35" s="50"/>
      <c r="R35" s="50"/>
    </row>
    <row r="36" spans="1:18" ht="14.45" customHeight="1">
      <c r="A36" s="271" t="s">
        <v>301</v>
      </c>
      <c r="B36" s="272"/>
      <c r="C36" s="192">
        <v>105</v>
      </c>
      <c r="D36" s="190">
        <f>C36/G36</f>
        <v>0.48837209302325579</v>
      </c>
      <c r="E36" s="192">
        <f>ROUND(C36, -1)</f>
        <v>110</v>
      </c>
      <c r="F36" s="190">
        <f>E36/G36</f>
        <v>0.51162790697674421</v>
      </c>
      <c r="G36" s="193">
        <v>215</v>
      </c>
      <c r="H36" s="48"/>
      <c r="I36" s="48"/>
      <c r="J36" s="276" t="s">
        <v>82</v>
      </c>
      <c r="K36" s="277"/>
      <c r="L36" s="280">
        <v>5.38</v>
      </c>
      <c r="M36" s="281"/>
      <c r="N36" s="50"/>
      <c r="O36" s="50"/>
      <c r="P36" s="50"/>
      <c r="Q36" s="50"/>
      <c r="R36" s="50"/>
    </row>
    <row r="37" spans="1:18" ht="14.45" customHeight="1">
      <c r="A37" s="260" t="s">
        <v>302</v>
      </c>
      <c r="B37" s="261"/>
      <c r="C37" s="192">
        <v>13</v>
      </c>
      <c r="D37" s="190">
        <f>C37/G37</f>
        <v>0.9285714285714286</v>
      </c>
      <c r="E37" s="192">
        <v>1</v>
      </c>
      <c r="F37" s="190">
        <f>E37/G37</f>
        <v>7.1428571428571425E-2</v>
      </c>
      <c r="G37" s="193">
        <v>14</v>
      </c>
      <c r="H37" s="48"/>
      <c r="I37" s="48"/>
      <c r="J37" s="276" t="s">
        <v>141</v>
      </c>
      <c r="K37" s="277"/>
      <c r="L37" s="280">
        <v>5.18</v>
      </c>
      <c r="M37" s="281"/>
      <c r="N37" s="50"/>
      <c r="O37" s="50"/>
      <c r="P37" s="50"/>
      <c r="Q37" s="50"/>
      <c r="R37" s="50"/>
    </row>
    <row r="38" spans="1:18" ht="14.45" customHeight="1">
      <c r="A38" s="251" t="s">
        <v>303</v>
      </c>
      <c r="B38" s="252"/>
      <c r="C38" s="192">
        <v>5</v>
      </c>
      <c r="D38" s="190">
        <f>C38/G38</f>
        <v>0.7142857142857143</v>
      </c>
      <c r="E38" s="192">
        <v>2</v>
      </c>
      <c r="F38" s="190">
        <f>E38/G38</f>
        <v>0.2857142857142857</v>
      </c>
      <c r="G38" s="193">
        <v>7</v>
      </c>
      <c r="H38" s="48"/>
      <c r="I38" s="48"/>
      <c r="J38" s="276" t="s">
        <v>140</v>
      </c>
      <c r="K38" s="277"/>
      <c r="L38" s="280">
        <v>5.62</v>
      </c>
      <c r="M38" s="281"/>
      <c r="N38" s="50"/>
      <c r="O38" s="50"/>
      <c r="P38" s="50"/>
      <c r="Q38" s="50"/>
      <c r="R38" s="50"/>
    </row>
    <row r="39" spans="1:18" ht="14.45" customHeight="1">
      <c r="A39" s="253" t="s">
        <v>300</v>
      </c>
      <c r="B39" s="254"/>
      <c r="C39" s="194">
        <v>123</v>
      </c>
      <c r="D39" s="191">
        <f>C39/G39</f>
        <v>0.52118644067796616</v>
      </c>
      <c r="E39" s="194">
        <v>113</v>
      </c>
      <c r="F39" s="191">
        <f>E39/G39</f>
        <v>0.4788135593220339</v>
      </c>
      <c r="G39" s="195">
        <v>236</v>
      </c>
      <c r="H39" s="48"/>
      <c r="I39" s="48"/>
      <c r="J39" s="282" t="s">
        <v>287</v>
      </c>
      <c r="K39" s="283"/>
      <c r="L39" s="284">
        <v>7.56</v>
      </c>
      <c r="M39" s="285"/>
      <c r="N39" s="50"/>
      <c r="O39" s="50"/>
      <c r="P39" s="50"/>
      <c r="Q39" s="50"/>
      <c r="R39" s="50"/>
    </row>
    <row r="40" spans="1:18">
      <c r="A40" s="50"/>
      <c r="B40" s="50"/>
      <c r="C40" s="50"/>
      <c r="D40" s="50"/>
      <c r="E40" s="50"/>
      <c r="F40" s="50"/>
      <c r="G40" s="50"/>
      <c r="H40" s="50"/>
      <c r="I40" s="50"/>
      <c r="J40" s="286"/>
      <c r="K40" s="286"/>
      <c r="L40" s="261"/>
      <c r="M40" s="261"/>
      <c r="N40" s="50"/>
      <c r="O40" s="50"/>
      <c r="P40" s="50"/>
      <c r="Q40" s="50"/>
      <c r="R40" s="50"/>
    </row>
    <row r="41" spans="1:18">
      <c r="A41" s="50"/>
      <c r="B41" s="50"/>
      <c r="C41" s="50"/>
      <c r="D41" s="50"/>
      <c r="E41" s="50"/>
      <c r="F41" s="50"/>
      <c r="G41" s="50"/>
      <c r="H41" s="50"/>
      <c r="I41" s="50"/>
      <c r="J41" s="50"/>
      <c r="K41" s="50"/>
      <c r="L41" s="50"/>
      <c r="M41" s="48"/>
      <c r="N41" s="50"/>
      <c r="O41" s="50"/>
      <c r="P41" s="50"/>
      <c r="Q41" s="50"/>
      <c r="R41" s="50"/>
    </row>
    <row r="42" spans="1:18">
      <c r="A42" s="50"/>
      <c r="B42" s="50"/>
      <c r="C42" s="50"/>
      <c r="D42" s="50"/>
      <c r="E42" s="50"/>
      <c r="F42" s="50"/>
      <c r="G42" s="50"/>
      <c r="H42" s="50"/>
      <c r="I42" s="50"/>
      <c r="J42" s="50"/>
      <c r="K42" s="50"/>
      <c r="L42" s="50"/>
      <c r="M42" s="48"/>
      <c r="N42" s="50"/>
      <c r="O42" s="50"/>
      <c r="P42" s="50"/>
      <c r="Q42" s="50"/>
      <c r="R42" s="50"/>
    </row>
    <row r="43" spans="1:18" ht="14.45" customHeight="1">
      <c r="A43" s="273" t="s">
        <v>304</v>
      </c>
      <c r="B43" s="274"/>
      <c r="C43" s="274"/>
      <c r="D43" s="274"/>
      <c r="E43" s="274"/>
      <c r="F43" s="274"/>
      <c r="G43" s="274"/>
      <c r="H43" s="274"/>
      <c r="I43" s="274"/>
      <c r="J43" s="274"/>
      <c r="K43" s="274"/>
      <c r="L43" s="274"/>
      <c r="M43" s="275"/>
      <c r="N43" s="50"/>
      <c r="O43" s="50"/>
      <c r="P43" s="50"/>
      <c r="Q43" s="50"/>
      <c r="R43" s="50"/>
    </row>
    <row r="44" spans="1:18">
      <c r="A44" s="85"/>
      <c r="B44" s="49" t="s">
        <v>305</v>
      </c>
      <c r="C44" s="261"/>
      <c r="D44" s="261"/>
      <c r="E44" s="261"/>
      <c r="F44" s="261"/>
      <c r="G44" s="261"/>
      <c r="H44" s="261"/>
      <c r="I44" s="261"/>
      <c r="J44" s="261"/>
      <c r="K44" s="261"/>
      <c r="L44" s="261"/>
      <c r="M44" s="281"/>
      <c r="N44" s="50"/>
      <c r="O44" s="50"/>
      <c r="P44" s="50"/>
      <c r="Q44" s="50"/>
      <c r="R44" s="50"/>
    </row>
    <row r="45" spans="1:18">
      <c r="A45" s="86" t="s">
        <v>83</v>
      </c>
      <c r="B45" s="196">
        <v>0.875</v>
      </c>
      <c r="C45" s="287" t="s">
        <v>306</v>
      </c>
      <c r="D45" s="287"/>
      <c r="E45" s="287"/>
      <c r="F45" s="287"/>
      <c r="G45" s="287"/>
      <c r="H45" s="287"/>
      <c r="I45" s="287"/>
      <c r="J45" s="287"/>
      <c r="K45" s="287"/>
      <c r="L45" s="287"/>
      <c r="M45" s="288"/>
      <c r="N45" s="50"/>
      <c r="O45" s="50"/>
      <c r="P45" s="50"/>
      <c r="Q45" s="50"/>
      <c r="R45" s="50"/>
    </row>
    <row r="46" spans="1:18" ht="14.45" customHeight="1">
      <c r="A46" s="86" t="s">
        <v>82</v>
      </c>
      <c r="B46" s="92">
        <v>0.92300000000000004</v>
      </c>
      <c r="C46" s="287" t="s">
        <v>307</v>
      </c>
      <c r="D46" s="287"/>
      <c r="E46" s="287"/>
      <c r="F46" s="287"/>
      <c r="G46" s="287"/>
      <c r="H46" s="287"/>
      <c r="I46" s="287"/>
      <c r="J46" s="287"/>
      <c r="K46" s="287"/>
      <c r="L46" s="287"/>
      <c r="M46" s="288"/>
      <c r="N46" s="50"/>
      <c r="O46" s="50"/>
      <c r="P46" s="50"/>
      <c r="Q46" s="50"/>
      <c r="R46" s="50"/>
    </row>
    <row r="47" spans="1:18">
      <c r="A47" s="86" t="s">
        <v>141</v>
      </c>
      <c r="B47" s="92">
        <v>1</v>
      </c>
      <c r="C47" s="93"/>
      <c r="D47" s="93"/>
      <c r="E47" s="93"/>
      <c r="F47" s="93"/>
      <c r="G47" s="93"/>
      <c r="H47" s="93"/>
      <c r="I47" s="93"/>
      <c r="J47" s="93"/>
      <c r="K47" s="93"/>
      <c r="L47" s="93"/>
      <c r="M47" s="94"/>
      <c r="N47" s="50"/>
      <c r="O47" s="50"/>
      <c r="P47" s="50"/>
      <c r="Q47" s="50"/>
      <c r="R47" s="50"/>
    </row>
    <row r="48" spans="1:18">
      <c r="A48" s="86" t="s">
        <v>140</v>
      </c>
      <c r="B48" s="92">
        <v>0.67</v>
      </c>
      <c r="C48" s="93" t="s">
        <v>308</v>
      </c>
      <c r="D48" s="93"/>
      <c r="E48" s="93"/>
      <c r="F48" s="93"/>
      <c r="G48" s="93"/>
      <c r="H48" s="93"/>
      <c r="I48" s="93"/>
      <c r="J48" s="93"/>
      <c r="K48" s="93"/>
      <c r="L48" s="93"/>
      <c r="M48" s="94"/>
      <c r="N48" s="50"/>
      <c r="O48" s="50"/>
      <c r="P48" s="50"/>
      <c r="Q48" s="50"/>
      <c r="R48" s="50"/>
    </row>
    <row r="49" spans="1:18">
      <c r="A49" s="88" t="s">
        <v>287</v>
      </c>
      <c r="B49" s="95">
        <v>0.75</v>
      </c>
      <c r="C49" s="96" t="s">
        <v>309</v>
      </c>
      <c r="D49" s="96"/>
      <c r="E49" s="96"/>
      <c r="F49" s="96"/>
      <c r="G49" s="96"/>
      <c r="H49" s="96"/>
      <c r="I49" s="96"/>
      <c r="J49" s="96"/>
      <c r="K49" s="96"/>
      <c r="L49" s="96"/>
      <c r="M49" s="97"/>
      <c r="N49" s="50"/>
      <c r="O49" s="50"/>
      <c r="P49" s="50"/>
      <c r="Q49" s="50"/>
      <c r="R49" s="50"/>
    </row>
    <row r="50" spans="1:18">
      <c r="A50" s="48"/>
      <c r="B50" s="48"/>
      <c r="C50" s="48"/>
      <c r="D50" s="48"/>
      <c r="E50" s="48"/>
      <c r="F50" s="48"/>
      <c r="G50" s="48"/>
      <c r="H50" s="48"/>
      <c r="I50" s="48"/>
      <c r="J50" s="48"/>
      <c r="K50" s="48"/>
      <c r="L50" s="48"/>
      <c r="M50" s="48"/>
      <c r="N50" s="50"/>
      <c r="O50" s="50"/>
      <c r="P50" s="50"/>
      <c r="Q50" s="50"/>
      <c r="R50" s="50"/>
    </row>
    <row r="51" spans="1:18">
      <c r="A51" s="48"/>
      <c r="B51" s="48"/>
      <c r="C51" s="48"/>
      <c r="D51" s="48"/>
      <c r="E51" s="48"/>
      <c r="F51" s="48"/>
      <c r="G51" s="48"/>
      <c r="H51" s="48"/>
      <c r="I51" s="48"/>
      <c r="J51" s="48"/>
      <c r="K51" s="48"/>
      <c r="L51" s="48"/>
      <c r="M51" s="48"/>
      <c r="N51" s="50"/>
      <c r="O51" s="50"/>
      <c r="P51" s="50"/>
      <c r="Q51" s="50"/>
      <c r="R51" s="50"/>
    </row>
    <row r="52" spans="1:18">
      <c r="A52" s="48"/>
      <c r="B52" s="48"/>
      <c r="C52" s="48"/>
      <c r="D52" s="48"/>
      <c r="E52" s="48"/>
      <c r="F52" s="48"/>
      <c r="G52" s="48"/>
      <c r="H52" s="48"/>
      <c r="I52" s="48"/>
      <c r="J52" s="48"/>
      <c r="K52" s="48"/>
      <c r="L52" s="48"/>
      <c r="M52" s="48"/>
      <c r="N52" s="50"/>
      <c r="O52" s="50"/>
      <c r="P52" s="50"/>
      <c r="Q52" s="50"/>
      <c r="R52" s="50"/>
    </row>
    <row r="53" spans="1:18" ht="14.45" customHeight="1">
      <c r="A53" s="273" t="s">
        <v>310</v>
      </c>
      <c r="B53" s="274"/>
      <c r="C53" s="274"/>
      <c r="D53" s="274"/>
      <c r="E53" s="274"/>
      <c r="F53" s="275"/>
      <c r="G53" s="51"/>
      <c r="H53" s="48"/>
      <c r="I53" s="48"/>
      <c r="J53" s="48"/>
      <c r="K53" s="48"/>
      <c r="L53" s="48"/>
      <c r="M53" s="48"/>
      <c r="N53" s="50"/>
      <c r="O53" s="50"/>
      <c r="P53" s="50"/>
      <c r="Q53" s="50"/>
      <c r="R53" s="50"/>
    </row>
    <row r="54" spans="1:18" ht="14.45" customHeight="1">
      <c r="A54" s="85"/>
      <c r="B54" s="103" t="s">
        <v>83</v>
      </c>
      <c r="C54" s="103" t="s">
        <v>82</v>
      </c>
      <c r="D54" s="103" t="s">
        <v>141</v>
      </c>
      <c r="E54" s="103" t="s">
        <v>140</v>
      </c>
      <c r="F54" s="103" t="s">
        <v>287</v>
      </c>
      <c r="G54" s="84"/>
      <c r="H54" s="48"/>
      <c r="I54" s="48"/>
      <c r="J54" s="48"/>
      <c r="K54" s="48"/>
      <c r="L54" s="48"/>
      <c r="M54" s="48"/>
      <c r="N54" s="50"/>
      <c r="O54" s="50"/>
      <c r="P54" s="50"/>
      <c r="Q54" s="50"/>
      <c r="R54" s="50"/>
    </row>
    <row r="55" spans="1:18">
      <c r="A55" s="86" t="s">
        <v>311</v>
      </c>
      <c r="B55" s="190">
        <v>8.77E-2</v>
      </c>
      <c r="C55" s="75">
        <v>4.7399999999999998E-2</v>
      </c>
      <c r="D55" s="75">
        <v>0.15740000000000001</v>
      </c>
      <c r="E55" s="75">
        <v>0.1938</v>
      </c>
      <c r="F55" s="76">
        <v>0.16320000000000001</v>
      </c>
      <c r="G55" s="75"/>
      <c r="H55" s="48"/>
      <c r="I55" s="48"/>
      <c r="J55" s="48"/>
      <c r="K55" s="48"/>
      <c r="L55" s="48"/>
      <c r="M55" s="48"/>
      <c r="N55" s="50"/>
      <c r="O55" s="50"/>
      <c r="P55" s="50"/>
      <c r="Q55" s="50"/>
      <c r="R55" s="50"/>
    </row>
    <row r="56" spans="1:18">
      <c r="A56" s="88" t="s">
        <v>312</v>
      </c>
      <c r="B56" s="197">
        <v>0.1421</v>
      </c>
      <c r="C56" s="98">
        <v>0.15079999999999999</v>
      </c>
      <c r="D56" s="98">
        <v>0.34179999999999999</v>
      </c>
      <c r="E56" s="98">
        <v>0.2697</v>
      </c>
      <c r="F56" s="81">
        <v>0.2074</v>
      </c>
      <c r="G56" s="75"/>
      <c r="H56" s="48"/>
      <c r="I56" s="48"/>
      <c r="J56" s="48"/>
      <c r="K56" s="48"/>
      <c r="L56" s="48"/>
      <c r="M56" s="50"/>
      <c r="N56" s="50"/>
      <c r="O56" s="50"/>
      <c r="P56" s="50"/>
      <c r="Q56" s="50"/>
      <c r="R56" s="50"/>
    </row>
    <row r="57" spans="1:18">
      <c r="A57" s="48"/>
      <c r="B57" s="48"/>
      <c r="C57" s="48"/>
      <c r="D57" s="48"/>
      <c r="E57" s="48"/>
      <c r="F57" s="48"/>
      <c r="G57" s="48"/>
      <c r="H57" s="48"/>
      <c r="I57" s="48"/>
      <c r="J57" s="48"/>
      <c r="K57" s="48"/>
      <c r="L57" s="48"/>
      <c r="M57" s="50"/>
      <c r="N57" s="50"/>
      <c r="O57" s="50"/>
      <c r="P57" s="50"/>
      <c r="Q57" s="50"/>
      <c r="R57" s="50"/>
    </row>
    <row r="58" spans="1:18">
      <c r="A58" s="48"/>
      <c r="B58" s="48"/>
      <c r="C58" s="48"/>
      <c r="D58" s="48"/>
      <c r="E58" s="48"/>
      <c r="F58" s="48"/>
      <c r="G58" s="48"/>
      <c r="H58" s="48"/>
      <c r="I58" s="48"/>
      <c r="J58" s="48"/>
      <c r="K58" s="48"/>
      <c r="L58" s="48"/>
      <c r="M58" s="50"/>
      <c r="N58" s="50"/>
      <c r="O58" s="50"/>
      <c r="P58" s="50"/>
      <c r="Q58" s="50"/>
      <c r="R58" s="50"/>
    </row>
    <row r="59" spans="1:18" ht="14.45" customHeight="1">
      <c r="A59" s="263" t="s">
        <v>313</v>
      </c>
      <c r="B59" s="264"/>
      <c r="C59" s="264"/>
      <c r="D59" s="264"/>
      <c r="E59" s="264"/>
      <c r="F59" s="265"/>
      <c r="G59" s="50"/>
      <c r="H59" s="50"/>
      <c r="N59" s="99"/>
      <c r="O59" s="99"/>
      <c r="P59" s="99"/>
      <c r="Q59" s="99"/>
      <c r="R59" s="50"/>
    </row>
    <row r="60" spans="1:18" ht="14.45" customHeight="1">
      <c r="A60" s="289" t="s">
        <v>314</v>
      </c>
      <c r="B60" s="290"/>
      <c r="C60" s="290"/>
      <c r="D60" s="291"/>
      <c r="E60" s="107" t="s">
        <v>264</v>
      </c>
      <c r="F60" s="108" t="s">
        <v>299</v>
      </c>
      <c r="G60" s="50"/>
      <c r="H60" s="50"/>
      <c r="N60" s="50"/>
      <c r="O60" s="50"/>
      <c r="P60" s="50"/>
      <c r="Q60" s="50"/>
      <c r="R60" s="50"/>
    </row>
    <row r="61" spans="1:18">
      <c r="A61" s="304" t="s">
        <v>315</v>
      </c>
      <c r="B61" s="305"/>
      <c r="C61" s="305"/>
      <c r="D61" s="305"/>
      <c r="E61" s="198">
        <v>1.01</v>
      </c>
      <c r="F61" s="199">
        <v>1</v>
      </c>
      <c r="G61" s="50"/>
      <c r="H61" s="50"/>
      <c r="N61" s="50"/>
      <c r="O61" s="50"/>
      <c r="P61" s="50"/>
      <c r="Q61" s="50"/>
      <c r="R61" s="50"/>
    </row>
    <row r="62" spans="1:18" ht="14.45" customHeight="1">
      <c r="A62" s="318" t="s">
        <v>316</v>
      </c>
      <c r="B62" s="319"/>
      <c r="C62" s="319"/>
      <c r="D62" s="319"/>
      <c r="E62" s="319"/>
      <c r="F62" s="320"/>
      <c r="G62" s="50"/>
      <c r="H62" s="50"/>
      <c r="N62" s="50"/>
      <c r="O62" s="50"/>
      <c r="P62" s="50"/>
      <c r="Q62" s="50"/>
      <c r="R62" s="50"/>
    </row>
    <row r="63" spans="1:18">
      <c r="A63" s="321"/>
      <c r="B63" s="322"/>
      <c r="C63" s="322"/>
      <c r="D63" s="322"/>
      <c r="E63" s="322"/>
      <c r="F63" s="323"/>
      <c r="G63" s="50"/>
      <c r="H63" s="50"/>
      <c r="N63" s="50"/>
      <c r="O63" s="50"/>
      <c r="P63" s="50"/>
      <c r="Q63" s="50"/>
      <c r="R63" s="50"/>
    </row>
    <row r="64" spans="1:18">
      <c r="A64" s="324"/>
      <c r="B64" s="325"/>
      <c r="C64" s="325"/>
      <c r="D64" s="325"/>
      <c r="E64" s="325"/>
      <c r="F64" s="326"/>
      <c r="G64" s="48"/>
      <c r="H64" s="48"/>
      <c r="N64" s="50"/>
      <c r="O64" s="50"/>
      <c r="P64" s="50"/>
      <c r="Q64" s="50"/>
      <c r="R64" s="50"/>
    </row>
    <row r="65" spans="1:18">
      <c r="A65" s="30"/>
      <c r="B65" s="30"/>
      <c r="C65" s="30"/>
      <c r="D65" s="30"/>
      <c r="E65" s="30"/>
      <c r="F65" s="30"/>
      <c r="G65" s="30"/>
      <c r="H65" s="30"/>
      <c r="I65" s="30"/>
      <c r="J65" s="30"/>
      <c r="K65" s="30"/>
      <c r="L65" s="30"/>
      <c r="M65" s="30"/>
      <c r="N65" s="30"/>
      <c r="O65" s="30"/>
      <c r="P65" s="30"/>
      <c r="Q65" s="30"/>
      <c r="R65" s="30"/>
    </row>
    <row r="66" spans="1:18">
      <c r="A66" s="263" t="s">
        <v>317</v>
      </c>
      <c r="B66" s="264"/>
      <c r="C66" s="264"/>
      <c r="D66" s="264"/>
      <c r="E66" s="265"/>
      <c r="F66" s="30"/>
      <c r="G66" s="30"/>
      <c r="H66" s="30"/>
      <c r="I66" s="30"/>
      <c r="J66" s="30"/>
      <c r="K66" s="30"/>
      <c r="L66" s="30"/>
      <c r="M66" s="30"/>
      <c r="N66" s="30"/>
      <c r="O66" s="30"/>
      <c r="P66" s="30"/>
      <c r="Q66" s="30"/>
      <c r="R66" s="30"/>
    </row>
    <row r="67" spans="1:18">
      <c r="A67" s="292" t="s">
        <v>318</v>
      </c>
      <c r="B67" s="293"/>
      <c r="C67" s="294"/>
      <c r="D67" s="109" t="s">
        <v>299</v>
      </c>
      <c r="E67" s="110" t="s">
        <v>264</v>
      </c>
      <c r="F67" s="30"/>
      <c r="G67" s="30"/>
      <c r="H67" s="30"/>
      <c r="I67" s="30"/>
      <c r="J67" s="30"/>
      <c r="K67" s="30"/>
      <c r="L67" s="30"/>
      <c r="M67" s="30"/>
      <c r="N67" s="30"/>
      <c r="O67" s="30"/>
      <c r="P67" s="30"/>
      <c r="Q67" s="30"/>
      <c r="R67" s="30"/>
    </row>
    <row r="68" spans="1:18">
      <c r="A68" s="306" t="s">
        <v>319</v>
      </c>
      <c r="B68" s="307"/>
      <c r="C68" s="307"/>
      <c r="D68" s="312">
        <v>1</v>
      </c>
      <c r="E68" s="315">
        <v>1</v>
      </c>
      <c r="F68" s="30"/>
      <c r="G68" s="30"/>
      <c r="H68" s="30"/>
      <c r="I68" s="30"/>
      <c r="J68" s="30"/>
      <c r="K68" s="30"/>
      <c r="L68" s="30"/>
      <c r="M68" s="30"/>
      <c r="N68" s="30"/>
      <c r="O68" s="30"/>
      <c r="P68" s="30"/>
      <c r="Q68" s="30"/>
      <c r="R68" s="30"/>
    </row>
    <row r="69" spans="1:18">
      <c r="A69" s="308"/>
      <c r="B69" s="309"/>
      <c r="C69" s="309"/>
      <c r="D69" s="313"/>
      <c r="E69" s="316"/>
      <c r="F69" s="30"/>
      <c r="G69" s="30"/>
      <c r="H69" s="30"/>
      <c r="I69" s="30"/>
      <c r="J69" s="30"/>
      <c r="K69" s="30"/>
      <c r="L69" s="30"/>
      <c r="M69" s="30"/>
      <c r="N69" s="30"/>
      <c r="O69" s="30"/>
      <c r="P69" s="30"/>
      <c r="Q69" s="30"/>
      <c r="R69" s="30"/>
    </row>
    <row r="70" spans="1:18">
      <c r="A70" s="310"/>
      <c r="B70" s="311"/>
      <c r="C70" s="311"/>
      <c r="D70" s="314"/>
      <c r="E70" s="317"/>
      <c r="F70" s="30"/>
      <c r="G70" s="30"/>
      <c r="H70" s="30"/>
      <c r="I70" s="30"/>
      <c r="J70" s="30"/>
      <c r="K70" s="30"/>
      <c r="L70" s="30"/>
      <c r="M70" s="30"/>
      <c r="N70" s="30"/>
      <c r="O70" s="30"/>
      <c r="P70" s="30"/>
      <c r="Q70" s="30"/>
      <c r="R70" s="30"/>
    </row>
    <row r="71" spans="1:18">
      <c r="A71" s="306" t="s">
        <v>320</v>
      </c>
      <c r="B71" s="307"/>
      <c r="C71" s="307"/>
      <c r="D71" s="307"/>
      <c r="E71" s="327"/>
      <c r="F71" s="30"/>
      <c r="G71" s="30"/>
      <c r="H71" s="30"/>
      <c r="I71" s="30"/>
      <c r="J71" s="30"/>
      <c r="K71" s="30"/>
      <c r="L71" s="30"/>
      <c r="M71" s="30"/>
      <c r="N71" s="30"/>
      <c r="O71" s="30"/>
      <c r="P71" s="30"/>
      <c r="Q71" s="30"/>
      <c r="R71" s="30"/>
    </row>
    <row r="72" spans="1:18">
      <c r="A72" s="308"/>
      <c r="B72" s="309"/>
      <c r="C72" s="309"/>
      <c r="D72" s="309"/>
      <c r="E72" s="328"/>
      <c r="F72" s="30"/>
      <c r="G72" s="30"/>
      <c r="H72" s="30"/>
      <c r="I72" s="30"/>
      <c r="J72" s="30"/>
      <c r="K72" s="30"/>
      <c r="L72" s="30"/>
      <c r="M72" s="30"/>
      <c r="N72" s="30"/>
      <c r="O72" s="30"/>
      <c r="P72" s="30"/>
      <c r="Q72" s="30"/>
      <c r="R72" s="30"/>
    </row>
    <row r="73" spans="1:18">
      <c r="A73" s="308"/>
      <c r="B73" s="309"/>
      <c r="C73" s="309"/>
      <c r="D73" s="309"/>
      <c r="E73" s="328"/>
      <c r="F73" s="30"/>
      <c r="G73" s="30"/>
      <c r="H73" s="30"/>
      <c r="I73" s="30"/>
      <c r="J73" s="30"/>
      <c r="K73" s="30"/>
      <c r="L73" s="30"/>
      <c r="M73" s="30"/>
      <c r="N73" s="30"/>
      <c r="O73" s="30"/>
      <c r="P73" s="30"/>
      <c r="Q73" s="30"/>
      <c r="R73" s="30"/>
    </row>
    <row r="74" spans="1:18">
      <c r="A74" s="308"/>
      <c r="B74" s="309"/>
      <c r="C74" s="309"/>
      <c r="D74" s="309"/>
      <c r="E74" s="328"/>
      <c r="F74" s="30"/>
      <c r="G74" s="30"/>
      <c r="H74" s="30"/>
      <c r="I74" s="30"/>
      <c r="J74" s="30"/>
      <c r="K74" s="30"/>
      <c r="L74" s="30"/>
      <c r="M74" s="30"/>
      <c r="N74" s="30"/>
      <c r="O74" s="30"/>
      <c r="P74" s="30"/>
      <c r="Q74" s="30"/>
      <c r="R74" s="30"/>
    </row>
    <row r="75" spans="1:18">
      <c r="A75" s="308"/>
      <c r="B75" s="309"/>
      <c r="C75" s="309"/>
      <c r="D75" s="309"/>
      <c r="E75" s="328"/>
    </row>
    <row r="76" spans="1:18">
      <c r="A76" s="310"/>
      <c r="B76" s="311"/>
      <c r="C76" s="311"/>
      <c r="D76" s="311"/>
      <c r="E76" s="329"/>
    </row>
    <row r="77" spans="1:18">
      <c r="A77" s="295" t="s">
        <v>321</v>
      </c>
      <c r="B77" s="296"/>
      <c r="C77" s="296"/>
      <c r="D77" s="296"/>
      <c r="E77" s="297"/>
    </row>
    <row r="78" spans="1:18">
      <c r="A78" s="298"/>
      <c r="B78" s="299"/>
      <c r="C78" s="299"/>
      <c r="D78" s="299"/>
      <c r="E78" s="300"/>
    </row>
    <row r="79" spans="1:18">
      <c r="A79" s="298"/>
      <c r="B79" s="299"/>
      <c r="C79" s="299"/>
      <c r="D79" s="299"/>
      <c r="E79" s="300"/>
    </row>
    <row r="80" spans="1:18">
      <c r="A80" s="301"/>
      <c r="B80" s="302"/>
      <c r="C80" s="302"/>
      <c r="D80" s="302"/>
      <c r="E80" s="303"/>
    </row>
  </sheetData>
  <mergeCells count="66">
    <mergeCell ref="A59:F59"/>
    <mergeCell ref="A66:E66"/>
    <mergeCell ref="A60:D60"/>
    <mergeCell ref="A67:C67"/>
    <mergeCell ref="A77:E80"/>
    <mergeCell ref="A61:D61"/>
    <mergeCell ref="A68:C70"/>
    <mergeCell ref="D68:D70"/>
    <mergeCell ref="E68:E70"/>
    <mergeCell ref="A62:F64"/>
    <mergeCell ref="A71:E76"/>
    <mergeCell ref="A37:B37"/>
    <mergeCell ref="J37:K37"/>
    <mergeCell ref="L37:M37"/>
    <mergeCell ref="A53:F53"/>
    <mergeCell ref="A38:B38"/>
    <mergeCell ref="J38:K38"/>
    <mergeCell ref="L38:M38"/>
    <mergeCell ref="A39:B39"/>
    <mergeCell ref="J39:K39"/>
    <mergeCell ref="L39:M39"/>
    <mergeCell ref="J40:K40"/>
    <mergeCell ref="L40:M40"/>
    <mergeCell ref="C45:M45"/>
    <mergeCell ref="A43:M43"/>
    <mergeCell ref="C44:M44"/>
    <mergeCell ref="C46:M46"/>
    <mergeCell ref="A35:B35"/>
    <mergeCell ref="J35:K35"/>
    <mergeCell ref="L35:M35"/>
    <mergeCell ref="A36:B36"/>
    <mergeCell ref="J36:K36"/>
    <mergeCell ref="L36:M36"/>
    <mergeCell ref="A24:B24"/>
    <mergeCell ref="A25:B25"/>
    <mergeCell ref="A26:B26"/>
    <mergeCell ref="A23:G23"/>
    <mergeCell ref="J34:M34"/>
    <mergeCell ref="A27:B27"/>
    <mergeCell ref="A29:B29"/>
    <mergeCell ref="A30:B30"/>
    <mergeCell ref="A34:G34"/>
    <mergeCell ref="A28:B28"/>
    <mergeCell ref="K23:N23"/>
    <mergeCell ref="A1:R2"/>
    <mergeCell ref="F7:R7"/>
    <mergeCell ref="F13:H13"/>
    <mergeCell ref="F9:H9"/>
    <mergeCell ref="F10:H10"/>
    <mergeCell ref="F11:H11"/>
    <mergeCell ref="F12:H12"/>
    <mergeCell ref="A7:C7"/>
    <mergeCell ref="M8:N8"/>
    <mergeCell ref="O8:P8"/>
    <mergeCell ref="Q8:R8"/>
    <mergeCell ref="A4:N4"/>
    <mergeCell ref="A3:N3"/>
    <mergeCell ref="F18:H18"/>
    <mergeCell ref="F19:H19"/>
    <mergeCell ref="F8:H8"/>
    <mergeCell ref="I8:J8"/>
    <mergeCell ref="K8:L8"/>
    <mergeCell ref="F14:H14"/>
    <mergeCell ref="F15:H15"/>
    <mergeCell ref="F16:H16"/>
    <mergeCell ref="F17:H1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E2F3-2F2D-4407-8554-B452CF73DBC4}">
  <sheetPr>
    <tabColor rgb="FFD9F6F7"/>
  </sheetPr>
  <dimension ref="A1:V22"/>
  <sheetViews>
    <sheetView showGridLines="0" zoomScaleNormal="100" workbookViewId="0">
      <selection activeCell="K62" sqref="K62"/>
    </sheetView>
  </sheetViews>
  <sheetFormatPr defaultColWidth="8.85546875" defaultRowHeight="15"/>
  <cols>
    <col min="1" max="1" width="11.85546875" customWidth="1"/>
    <col min="3" max="7" width="9.140625" bestFit="1" customWidth="1"/>
  </cols>
  <sheetData>
    <row r="1" spans="1:22" ht="14.45" customHeight="1">
      <c r="A1" s="262" t="s">
        <v>322</v>
      </c>
      <c r="B1" s="262"/>
      <c r="C1" s="262"/>
      <c r="D1" s="262"/>
      <c r="E1" s="262"/>
      <c r="F1" s="262"/>
      <c r="G1" s="262"/>
      <c r="H1" s="262"/>
      <c r="I1" s="262"/>
      <c r="J1" s="262"/>
      <c r="K1" s="262"/>
      <c r="L1" s="262"/>
      <c r="M1" s="262"/>
      <c r="N1" s="262"/>
      <c r="O1" s="262"/>
      <c r="P1" s="262"/>
      <c r="Q1" s="262"/>
      <c r="R1" s="262"/>
    </row>
    <row r="2" spans="1:22" ht="14.45" customHeight="1">
      <c r="A2" s="262"/>
      <c r="B2" s="262"/>
      <c r="C2" s="262"/>
      <c r="D2" s="262"/>
      <c r="E2" s="262"/>
      <c r="F2" s="262"/>
      <c r="G2" s="262"/>
      <c r="H2" s="262"/>
      <c r="I2" s="262"/>
      <c r="J2" s="262"/>
      <c r="K2" s="262"/>
      <c r="L2" s="262"/>
      <c r="M2" s="262"/>
      <c r="N2" s="262"/>
      <c r="O2" s="262"/>
      <c r="P2" s="262"/>
      <c r="Q2" s="262"/>
      <c r="R2" s="262"/>
    </row>
    <row r="3" spans="1:22" ht="14.45" customHeight="1">
      <c r="A3" s="228" t="s">
        <v>79</v>
      </c>
      <c r="B3" s="228"/>
      <c r="C3" s="228"/>
      <c r="D3" s="228"/>
      <c r="E3" s="228"/>
      <c r="F3" s="228"/>
      <c r="G3" s="228"/>
      <c r="H3" s="228"/>
      <c r="I3" s="228"/>
      <c r="J3" s="228"/>
      <c r="K3" s="228"/>
      <c r="L3" s="228"/>
      <c r="M3" s="228"/>
      <c r="N3" s="138"/>
      <c r="O3" s="138"/>
      <c r="P3" s="138"/>
      <c r="Q3" s="138"/>
      <c r="R3" s="25"/>
      <c r="S3" s="25"/>
      <c r="T3" s="25"/>
      <c r="U3" s="25"/>
      <c r="V3" s="25"/>
    </row>
    <row r="4" spans="1:22">
      <c r="A4" s="229" t="s">
        <v>80</v>
      </c>
      <c r="B4" s="229"/>
      <c r="C4" s="229"/>
      <c r="D4" s="229"/>
      <c r="E4" s="229"/>
      <c r="F4" s="229"/>
      <c r="G4" s="229"/>
      <c r="H4" s="229"/>
      <c r="I4" s="229"/>
      <c r="J4" s="229"/>
      <c r="K4" s="229"/>
      <c r="L4" s="229"/>
      <c r="M4" s="229"/>
      <c r="N4" s="138"/>
      <c r="O4" s="138"/>
      <c r="P4" s="138"/>
      <c r="Q4" s="138"/>
      <c r="R4" s="25"/>
      <c r="S4" s="25"/>
      <c r="T4" s="25"/>
      <c r="U4" s="25"/>
      <c r="V4" s="25"/>
    </row>
    <row r="5" spans="1:22">
      <c r="A5" s="29"/>
      <c r="B5" s="29"/>
      <c r="C5" s="29"/>
      <c r="D5" s="29"/>
      <c r="E5" s="29"/>
      <c r="F5" s="29"/>
      <c r="G5" s="29"/>
      <c r="H5" s="29"/>
      <c r="I5" s="29"/>
      <c r="J5" s="29"/>
      <c r="K5" s="29"/>
      <c r="L5" s="29"/>
      <c r="M5" s="29"/>
      <c r="N5" s="30"/>
      <c r="O5" s="30"/>
      <c r="P5" s="30"/>
      <c r="Q5" s="30"/>
      <c r="R5" s="30"/>
    </row>
    <row r="6" spans="1:22">
      <c r="A6" s="339" t="s">
        <v>323</v>
      </c>
      <c r="B6" s="340"/>
      <c r="C6" s="340"/>
      <c r="D6" s="340"/>
      <c r="E6" s="340"/>
      <c r="F6" s="340"/>
      <c r="G6" s="340"/>
      <c r="H6" s="340"/>
      <c r="I6" s="340"/>
      <c r="J6" s="340"/>
      <c r="K6" s="340"/>
      <c r="L6" s="340"/>
      <c r="M6" s="341"/>
      <c r="N6" s="51"/>
      <c r="O6" s="51"/>
      <c r="P6" s="50"/>
      <c r="Q6" s="50"/>
      <c r="R6" s="50"/>
    </row>
    <row r="7" spans="1:22">
      <c r="A7" s="342"/>
      <c r="B7" s="343"/>
      <c r="C7" s="344"/>
      <c r="D7" s="345" t="s">
        <v>83</v>
      </c>
      <c r="E7" s="294"/>
      <c r="F7" s="345" t="s">
        <v>82</v>
      </c>
      <c r="G7" s="294"/>
      <c r="H7" s="345" t="s">
        <v>141</v>
      </c>
      <c r="I7" s="294"/>
      <c r="J7" s="345" t="s">
        <v>140</v>
      </c>
      <c r="K7" s="294"/>
      <c r="L7" s="345" t="s">
        <v>287</v>
      </c>
      <c r="M7" s="294"/>
      <c r="N7" s="52"/>
      <c r="O7" s="52"/>
      <c r="P7" s="50"/>
      <c r="Q7" s="50"/>
      <c r="R7" s="50"/>
    </row>
    <row r="8" spans="1:22">
      <c r="A8" s="330" t="s">
        <v>324</v>
      </c>
      <c r="B8" s="331"/>
      <c r="C8" s="332"/>
      <c r="D8" s="53" t="s">
        <v>325</v>
      </c>
      <c r="E8" s="53" t="s">
        <v>326</v>
      </c>
      <c r="F8" s="53" t="s">
        <v>325</v>
      </c>
      <c r="G8" s="53" t="s">
        <v>326</v>
      </c>
      <c r="H8" s="53" t="s">
        <v>325</v>
      </c>
      <c r="I8" s="53" t="s">
        <v>326</v>
      </c>
      <c r="J8" s="53" t="s">
        <v>325</v>
      </c>
      <c r="K8" s="53" t="s">
        <v>326</v>
      </c>
      <c r="L8" s="53" t="s">
        <v>325</v>
      </c>
      <c r="M8" s="61" t="s">
        <v>326</v>
      </c>
      <c r="N8" s="52"/>
      <c r="O8" s="52"/>
      <c r="P8" s="50"/>
      <c r="Q8" s="50"/>
      <c r="R8" s="50"/>
    </row>
    <row r="9" spans="1:22">
      <c r="A9" s="333"/>
      <c r="B9" s="256"/>
      <c r="C9" s="256"/>
      <c r="D9" s="200">
        <v>4</v>
      </c>
      <c r="E9" s="201">
        <v>1</v>
      </c>
      <c r="F9" s="49">
        <v>4</v>
      </c>
      <c r="G9" s="54">
        <v>1</v>
      </c>
      <c r="H9" s="49">
        <v>4</v>
      </c>
      <c r="I9" s="54">
        <v>1</v>
      </c>
      <c r="J9" s="49">
        <v>4</v>
      </c>
      <c r="K9" s="54">
        <v>1</v>
      </c>
      <c r="L9" s="49">
        <v>3</v>
      </c>
      <c r="M9" s="62">
        <v>1</v>
      </c>
      <c r="N9" s="49"/>
      <c r="O9" s="54"/>
      <c r="P9" s="50"/>
      <c r="Q9" s="50"/>
      <c r="R9" s="50"/>
    </row>
    <row r="10" spans="1:22">
      <c r="A10" s="334" t="s">
        <v>299</v>
      </c>
      <c r="B10" s="335"/>
      <c r="C10" s="335"/>
      <c r="D10" s="192">
        <v>2</v>
      </c>
      <c r="E10" s="202">
        <v>0.5</v>
      </c>
      <c r="F10" s="48">
        <v>2</v>
      </c>
      <c r="G10" s="55">
        <v>0.5</v>
      </c>
      <c r="H10" s="48">
        <v>2</v>
      </c>
      <c r="I10" s="55">
        <v>0.5</v>
      </c>
      <c r="J10" s="48">
        <v>2</v>
      </c>
      <c r="K10" s="55">
        <v>0.5</v>
      </c>
      <c r="L10" s="48">
        <v>1</v>
      </c>
      <c r="M10" s="63">
        <v>0.33</v>
      </c>
      <c r="N10" s="48"/>
      <c r="O10" s="55"/>
      <c r="P10" s="50"/>
      <c r="Q10" s="50"/>
      <c r="R10" s="50"/>
    </row>
    <row r="11" spans="1:22">
      <c r="A11" s="334" t="s">
        <v>264</v>
      </c>
      <c r="B11" s="335"/>
      <c r="C11" s="335"/>
      <c r="D11" s="192">
        <v>2</v>
      </c>
      <c r="E11" s="202">
        <v>0.5</v>
      </c>
      <c r="F11" s="48">
        <v>2</v>
      </c>
      <c r="G11" s="55">
        <v>0.5</v>
      </c>
      <c r="H11" s="48">
        <v>2</v>
      </c>
      <c r="I11" s="55">
        <v>0.5</v>
      </c>
      <c r="J11" s="48">
        <v>2</v>
      </c>
      <c r="K11" s="55">
        <v>0.5</v>
      </c>
      <c r="L11" s="48">
        <v>2</v>
      </c>
      <c r="M11" s="63">
        <v>0.67</v>
      </c>
      <c r="N11" s="48"/>
      <c r="O11" s="55"/>
      <c r="P11" s="50"/>
      <c r="Q11" s="50"/>
      <c r="R11" s="50"/>
    </row>
    <row r="12" spans="1:22" ht="12.75" customHeight="1">
      <c r="A12" s="336"/>
      <c r="B12" s="337"/>
      <c r="C12" s="337"/>
      <c r="D12" s="337"/>
      <c r="E12" s="337"/>
      <c r="F12" s="337"/>
      <c r="G12" s="337"/>
      <c r="H12" s="337"/>
      <c r="I12" s="337"/>
      <c r="J12" s="337"/>
      <c r="K12" s="337"/>
      <c r="L12" s="337"/>
      <c r="M12" s="338"/>
      <c r="N12" s="50"/>
      <c r="O12" s="50"/>
      <c r="P12" s="50"/>
      <c r="Q12" s="50"/>
      <c r="R12" s="50"/>
    </row>
    <row r="13" spans="1:22">
      <c r="A13" s="30"/>
      <c r="B13" s="30"/>
      <c r="C13" s="30"/>
      <c r="D13" s="30"/>
      <c r="E13" s="30"/>
      <c r="F13" s="30"/>
      <c r="G13" s="30"/>
      <c r="H13" s="30"/>
      <c r="I13" s="30"/>
      <c r="J13" s="30"/>
      <c r="K13" s="30"/>
      <c r="L13" s="30"/>
      <c r="M13" s="30"/>
      <c r="N13" s="30"/>
      <c r="O13" s="30"/>
      <c r="P13" s="30"/>
      <c r="Q13" s="30"/>
      <c r="R13" s="30"/>
    </row>
    <row r="14" spans="1:22">
      <c r="A14" s="30"/>
      <c r="B14" s="30"/>
      <c r="C14" s="30"/>
      <c r="D14" s="30"/>
      <c r="E14" s="30"/>
      <c r="F14" s="30"/>
      <c r="G14" s="30"/>
      <c r="H14" s="30"/>
      <c r="I14" s="30"/>
      <c r="J14" s="30"/>
      <c r="K14" s="30"/>
      <c r="L14" s="30"/>
      <c r="M14" s="30"/>
      <c r="N14" s="30"/>
      <c r="O14" s="30"/>
      <c r="P14" s="30"/>
      <c r="Q14" s="30"/>
      <c r="R14" s="30"/>
    </row>
    <row r="15" spans="1:22">
      <c r="A15" s="30"/>
      <c r="B15" s="30"/>
      <c r="C15" s="30"/>
      <c r="D15" s="30"/>
      <c r="E15" s="30"/>
      <c r="F15" s="30"/>
      <c r="G15" s="30"/>
      <c r="H15" s="30"/>
      <c r="I15" s="30"/>
      <c r="J15" s="30"/>
      <c r="K15" s="30"/>
      <c r="L15" s="30"/>
      <c r="M15" s="30"/>
      <c r="N15" s="30"/>
      <c r="O15" s="30"/>
      <c r="P15" s="30"/>
      <c r="Q15" s="30"/>
      <c r="R15" s="30"/>
    </row>
    <row r="16" spans="1:22">
      <c r="A16" s="30"/>
      <c r="B16" s="30"/>
      <c r="C16" s="30"/>
      <c r="D16" s="30"/>
      <c r="E16" s="30"/>
      <c r="F16" s="30"/>
      <c r="G16" s="30"/>
      <c r="H16" s="30"/>
      <c r="I16" s="30"/>
      <c r="J16" s="30"/>
      <c r="K16" s="30"/>
      <c r="L16" s="30"/>
      <c r="M16" s="30"/>
      <c r="N16" s="30"/>
      <c r="O16" s="30"/>
      <c r="P16" s="30"/>
      <c r="Q16" s="30"/>
      <c r="R16" s="30"/>
    </row>
    <row r="17" spans="1:18">
      <c r="A17" s="30"/>
      <c r="B17" s="30"/>
      <c r="C17" s="30"/>
      <c r="D17" s="30"/>
      <c r="E17" s="30"/>
      <c r="F17" s="30"/>
      <c r="G17" s="30"/>
      <c r="H17" s="30"/>
      <c r="I17" s="30"/>
      <c r="J17" s="30"/>
      <c r="K17" s="30"/>
      <c r="L17" s="30"/>
      <c r="M17" s="30"/>
      <c r="N17" s="30"/>
      <c r="O17" s="30"/>
      <c r="P17" s="30"/>
      <c r="Q17" s="30"/>
      <c r="R17" s="30"/>
    </row>
    <row r="18" spans="1:18">
      <c r="A18" s="30"/>
      <c r="B18" s="30"/>
      <c r="C18" s="30"/>
      <c r="D18" s="30"/>
      <c r="E18" s="30"/>
      <c r="F18" s="30"/>
      <c r="G18" s="30"/>
      <c r="H18" s="30"/>
      <c r="I18" s="30"/>
      <c r="J18" s="30"/>
      <c r="K18" s="30"/>
      <c r="L18" s="30"/>
      <c r="M18" s="30"/>
      <c r="N18" s="30"/>
      <c r="O18" s="30"/>
      <c r="P18" s="30"/>
      <c r="Q18" s="30"/>
      <c r="R18" s="30"/>
    </row>
    <row r="19" spans="1:18">
      <c r="A19" s="30"/>
      <c r="B19" s="30"/>
      <c r="C19" s="30"/>
      <c r="D19" s="30"/>
      <c r="E19" s="30"/>
      <c r="F19" s="30"/>
      <c r="G19" s="30"/>
      <c r="H19" s="30"/>
      <c r="I19" s="30"/>
      <c r="J19" s="30"/>
      <c r="K19" s="30"/>
      <c r="L19" s="30"/>
      <c r="M19" s="30"/>
      <c r="N19" s="30"/>
      <c r="O19" s="30"/>
      <c r="P19" s="30"/>
      <c r="Q19" s="30"/>
      <c r="R19" s="30"/>
    </row>
    <row r="20" spans="1:18">
      <c r="A20" s="30"/>
      <c r="B20" s="30"/>
      <c r="C20" s="30"/>
      <c r="D20" s="30"/>
      <c r="E20" s="30"/>
      <c r="F20" s="30"/>
      <c r="G20" s="30"/>
      <c r="H20" s="30"/>
      <c r="I20" s="30"/>
      <c r="J20" s="30"/>
      <c r="K20" s="30"/>
      <c r="L20" s="30"/>
      <c r="M20" s="30"/>
      <c r="N20" s="30"/>
      <c r="O20" s="30"/>
      <c r="P20" s="30"/>
      <c r="Q20" s="30"/>
      <c r="R20" s="30"/>
    </row>
    <row r="21" spans="1:18">
      <c r="A21" s="30"/>
      <c r="B21" s="30"/>
      <c r="C21" s="30"/>
      <c r="D21" s="30"/>
      <c r="E21" s="30"/>
      <c r="F21" s="30"/>
      <c r="G21" s="30"/>
      <c r="H21" s="30"/>
      <c r="I21" s="30"/>
      <c r="J21" s="30"/>
      <c r="K21" s="30"/>
      <c r="L21" s="30"/>
      <c r="M21" s="30"/>
      <c r="N21" s="30"/>
      <c r="O21" s="30"/>
      <c r="P21" s="30"/>
      <c r="Q21" s="30"/>
      <c r="R21" s="30"/>
    </row>
    <row r="22" spans="1:18">
      <c r="A22" s="30"/>
      <c r="B22" s="30"/>
      <c r="C22" s="30"/>
      <c r="D22" s="30"/>
      <c r="E22" s="30"/>
      <c r="F22" s="30"/>
      <c r="G22" s="30"/>
      <c r="H22" s="30"/>
      <c r="I22" s="30"/>
      <c r="J22" s="30"/>
      <c r="K22" s="30"/>
      <c r="L22" s="30"/>
      <c r="M22" s="30"/>
      <c r="N22" s="30"/>
      <c r="O22" s="30"/>
      <c r="P22" s="30"/>
      <c r="Q22" s="30"/>
      <c r="R22" s="30"/>
    </row>
  </sheetData>
  <mergeCells count="15">
    <mergeCell ref="A1:R2"/>
    <mergeCell ref="A6:M6"/>
    <mergeCell ref="A7:C7"/>
    <mergeCell ref="D7:E7"/>
    <mergeCell ref="F7:G7"/>
    <mergeCell ref="J7:K7"/>
    <mergeCell ref="L7:M7"/>
    <mergeCell ref="H7:I7"/>
    <mergeCell ref="A4:M4"/>
    <mergeCell ref="A3:M3"/>
    <mergeCell ref="A8:C8"/>
    <mergeCell ref="A9:C9"/>
    <mergeCell ref="A10:C10"/>
    <mergeCell ref="A11:C11"/>
    <mergeCell ref="A12:M1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4836A-9DFB-4921-A8F2-E4D1DC1322CB}">
  <sheetPr>
    <tabColor rgb="FF0D82A1"/>
  </sheetPr>
  <dimension ref="A1"/>
  <sheetViews>
    <sheetView zoomScaleNormal="100" workbookViewId="0">
      <selection activeCell="K62" sqref="K62"/>
    </sheetView>
  </sheetViews>
  <sheetFormatPr defaultColWidth="9.140625" defaultRowHeight="15"/>
  <cols>
    <col min="1" max="16384" width="9.140625" style="123"/>
  </cols>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02DC6-FD57-4ECA-A0D5-79DF95A8E63F}">
  <sheetPr>
    <tabColor rgb="FF0D82A1"/>
  </sheetPr>
  <dimension ref="A1:V20"/>
  <sheetViews>
    <sheetView showGridLines="0" zoomScaleNormal="100" workbookViewId="0">
      <selection activeCell="K62" sqref="K62"/>
    </sheetView>
  </sheetViews>
  <sheetFormatPr defaultColWidth="8.85546875" defaultRowHeight="15"/>
  <cols>
    <col min="1" max="1" width="11.85546875" customWidth="1"/>
    <col min="4" max="7" width="9.140625" bestFit="1" customWidth="1"/>
  </cols>
  <sheetData>
    <row r="1" spans="1:22" ht="14.45" customHeight="1">
      <c r="A1" s="262" t="s">
        <v>327</v>
      </c>
      <c r="B1" s="262"/>
      <c r="C1" s="262"/>
      <c r="D1" s="262"/>
      <c r="E1" s="262"/>
      <c r="F1" s="262"/>
      <c r="G1" s="262"/>
      <c r="H1" s="262"/>
      <c r="I1" s="262"/>
      <c r="J1" s="262"/>
      <c r="K1" s="262"/>
      <c r="L1" s="262"/>
      <c r="M1" s="262"/>
      <c r="N1" s="262"/>
      <c r="O1" s="262"/>
      <c r="P1" s="262"/>
      <c r="Q1" s="262"/>
      <c r="R1" s="262"/>
    </row>
    <row r="2" spans="1:22" ht="14.45" customHeight="1">
      <c r="A2" s="262"/>
      <c r="B2" s="262"/>
      <c r="C2" s="262"/>
      <c r="D2" s="262"/>
      <c r="E2" s="262"/>
      <c r="F2" s="262"/>
      <c r="G2" s="262"/>
      <c r="H2" s="262"/>
      <c r="I2" s="262"/>
      <c r="J2" s="262"/>
      <c r="K2" s="262"/>
      <c r="L2" s="262"/>
      <c r="M2" s="262"/>
      <c r="N2" s="262"/>
      <c r="O2" s="262"/>
      <c r="P2" s="262"/>
      <c r="Q2" s="262"/>
      <c r="R2" s="262"/>
    </row>
    <row r="3" spans="1:22" ht="14.45" customHeight="1">
      <c r="A3" s="228" t="s">
        <v>79</v>
      </c>
      <c r="B3" s="228"/>
      <c r="C3" s="228"/>
      <c r="D3" s="228"/>
      <c r="E3" s="228"/>
      <c r="F3" s="228"/>
      <c r="G3" s="228"/>
      <c r="H3" s="228"/>
      <c r="I3" s="228"/>
      <c r="J3" s="228"/>
      <c r="K3" s="138"/>
      <c r="L3" s="138"/>
      <c r="M3" s="138"/>
      <c r="N3" s="138"/>
      <c r="O3" s="138"/>
      <c r="P3" s="138"/>
      <c r="Q3" s="138"/>
      <c r="R3" s="25"/>
      <c r="S3" s="25"/>
      <c r="T3" s="25"/>
      <c r="U3" s="25"/>
      <c r="V3" s="25"/>
    </row>
    <row r="4" spans="1:22" ht="33.75" customHeight="1">
      <c r="A4" s="229" t="s">
        <v>80</v>
      </c>
      <c r="B4" s="229"/>
      <c r="C4" s="229"/>
      <c r="D4" s="229"/>
      <c r="E4" s="229"/>
      <c r="F4" s="229"/>
      <c r="G4" s="229"/>
      <c r="H4" s="229"/>
      <c r="I4" s="229"/>
      <c r="J4" s="229"/>
      <c r="K4" s="138"/>
      <c r="L4" s="138"/>
      <c r="M4" s="138"/>
      <c r="N4" s="138"/>
      <c r="O4" s="138"/>
      <c r="P4" s="138"/>
      <c r="Q4" s="138"/>
      <c r="R4" s="25"/>
      <c r="S4" s="25"/>
      <c r="T4" s="25"/>
      <c r="U4" s="25"/>
      <c r="V4" s="25"/>
    </row>
    <row r="5" spans="1:22">
      <c r="A5" s="29"/>
      <c r="B5" s="29"/>
      <c r="C5" s="29"/>
      <c r="D5" s="29"/>
      <c r="E5" s="29"/>
      <c r="F5" s="29"/>
      <c r="G5" s="29"/>
      <c r="H5" s="29"/>
      <c r="I5" s="29"/>
      <c r="J5" s="29"/>
      <c r="K5" s="29"/>
      <c r="L5" s="29"/>
      <c r="M5" s="29"/>
      <c r="N5" s="30"/>
      <c r="O5" s="30"/>
      <c r="P5" s="30"/>
      <c r="Q5" s="30"/>
      <c r="R5" s="30"/>
    </row>
    <row r="6" spans="1:22">
      <c r="A6" s="346" t="s">
        <v>328</v>
      </c>
      <c r="B6" s="346"/>
      <c r="C6" s="346"/>
      <c r="D6" s="30"/>
      <c r="E6" s="30"/>
      <c r="F6" s="30"/>
      <c r="G6" s="30"/>
      <c r="H6" s="30"/>
      <c r="I6" s="30"/>
      <c r="J6" s="30"/>
      <c r="K6" s="30"/>
      <c r="L6" s="30"/>
      <c r="M6" s="30"/>
      <c r="N6" s="30"/>
      <c r="O6" s="30"/>
      <c r="P6" s="30"/>
      <c r="Q6" s="30"/>
    </row>
    <row r="7" spans="1:22">
      <c r="A7" s="206"/>
      <c r="B7" s="205" t="s">
        <v>82</v>
      </c>
      <c r="C7" s="205" t="s">
        <v>83</v>
      </c>
      <c r="D7" s="30"/>
      <c r="E7" s="30"/>
      <c r="F7" s="30"/>
      <c r="G7" s="30"/>
      <c r="H7" s="30"/>
      <c r="I7" s="30"/>
      <c r="J7" s="30"/>
      <c r="K7" s="30"/>
      <c r="L7" s="30"/>
      <c r="M7" s="30"/>
      <c r="N7" s="30"/>
      <c r="O7" s="30"/>
      <c r="P7" s="30"/>
      <c r="Q7" s="30"/>
    </row>
    <row r="8" spans="1:22">
      <c r="A8" s="58" t="s">
        <v>329</v>
      </c>
      <c r="B8" s="66">
        <v>1.5</v>
      </c>
      <c r="C8" s="203">
        <v>2.14</v>
      </c>
      <c r="D8" s="30"/>
      <c r="E8" s="30"/>
      <c r="F8" s="30"/>
      <c r="G8" s="30"/>
      <c r="H8" s="30"/>
      <c r="I8" s="30"/>
      <c r="J8" s="30"/>
      <c r="K8" s="30"/>
      <c r="L8" s="30"/>
      <c r="M8" s="30"/>
      <c r="N8" s="30"/>
      <c r="O8" s="30"/>
      <c r="P8" s="30"/>
      <c r="Q8" s="30"/>
    </row>
    <row r="9" spans="1:22">
      <c r="A9" s="29"/>
      <c r="B9" s="29"/>
      <c r="C9" s="29"/>
      <c r="D9" s="29"/>
      <c r="E9" s="29"/>
      <c r="F9" s="29"/>
      <c r="G9" s="29"/>
      <c r="H9" s="29"/>
      <c r="I9" s="29"/>
      <c r="J9" s="29"/>
      <c r="K9" s="29"/>
      <c r="L9" s="29"/>
      <c r="M9" s="29"/>
      <c r="N9" s="30"/>
      <c r="O9" s="30"/>
      <c r="P9" s="30"/>
      <c r="Q9" s="30"/>
      <c r="R9" s="30"/>
    </row>
    <row r="10" spans="1:22">
      <c r="A10" s="346" t="s">
        <v>330</v>
      </c>
      <c r="B10" s="346"/>
      <c r="C10" s="346"/>
      <c r="D10" s="30"/>
      <c r="E10" s="30"/>
      <c r="F10" s="30"/>
      <c r="G10" s="30"/>
      <c r="H10" s="30"/>
      <c r="I10" s="30"/>
      <c r="J10" s="30"/>
      <c r="K10" s="30"/>
      <c r="L10" s="30"/>
      <c r="M10" s="30"/>
      <c r="N10" s="30"/>
      <c r="O10" s="30"/>
      <c r="P10" s="30"/>
      <c r="Q10" s="30"/>
    </row>
    <row r="11" spans="1:22">
      <c r="A11" s="206"/>
      <c r="B11" s="205" t="s">
        <v>82</v>
      </c>
      <c r="C11" s="205" t="s">
        <v>83</v>
      </c>
      <c r="D11" s="30"/>
      <c r="E11" s="30"/>
      <c r="F11" s="30"/>
      <c r="G11" s="30"/>
      <c r="H11" s="30"/>
      <c r="I11" s="30"/>
      <c r="J11" s="30"/>
      <c r="K11" s="30"/>
      <c r="L11" s="30"/>
      <c r="M11" s="30"/>
      <c r="N11" s="30"/>
      <c r="O11" s="30"/>
      <c r="P11" s="30"/>
      <c r="Q11" s="30"/>
    </row>
    <row r="12" spans="1:22">
      <c r="A12" s="58" t="s">
        <v>331</v>
      </c>
      <c r="B12" s="66">
        <v>2.2000000000000002</v>
      </c>
      <c r="C12" s="203">
        <v>2.61</v>
      </c>
      <c r="D12" s="30"/>
      <c r="E12" s="30"/>
      <c r="F12" s="30"/>
      <c r="G12" s="30"/>
      <c r="H12" s="30"/>
      <c r="I12" s="30"/>
      <c r="J12" s="30"/>
      <c r="K12" s="30"/>
      <c r="L12" s="30"/>
      <c r="M12" s="30"/>
      <c r="N12" s="30"/>
      <c r="O12" s="30"/>
      <c r="P12" s="30"/>
      <c r="Q12" s="30"/>
    </row>
    <row r="13" spans="1:22">
      <c r="A13" s="59"/>
      <c r="B13" s="60"/>
      <c r="C13" s="60"/>
      <c r="D13" s="30"/>
      <c r="E13" s="30"/>
      <c r="F13" s="30"/>
      <c r="G13" s="30"/>
      <c r="H13" s="30"/>
      <c r="I13" s="30"/>
      <c r="J13" s="30"/>
      <c r="K13" s="30"/>
      <c r="L13" s="30"/>
      <c r="M13" s="30"/>
      <c r="N13" s="30"/>
      <c r="O13" s="30"/>
      <c r="P13" s="30"/>
      <c r="Q13" s="30"/>
    </row>
    <row r="14" spans="1:22">
      <c r="A14" s="346" t="s">
        <v>332</v>
      </c>
      <c r="B14" s="346"/>
      <c r="C14" s="346"/>
      <c r="D14" s="30"/>
      <c r="E14" s="30"/>
      <c r="F14" s="30"/>
      <c r="G14" s="30"/>
      <c r="H14" s="30"/>
      <c r="I14" s="30"/>
      <c r="J14" s="30"/>
      <c r="K14" s="30"/>
      <c r="L14" s="30"/>
      <c r="M14" s="30"/>
      <c r="N14" s="30"/>
      <c r="O14" s="30"/>
      <c r="P14" s="30"/>
      <c r="Q14" s="30"/>
    </row>
    <row r="15" spans="1:22">
      <c r="A15" s="206"/>
      <c r="B15" s="205" t="s">
        <v>82</v>
      </c>
      <c r="C15" s="205" t="s">
        <v>83</v>
      </c>
      <c r="D15" s="30"/>
      <c r="E15" s="30"/>
      <c r="F15" s="30"/>
      <c r="G15" s="30"/>
      <c r="H15" s="30"/>
      <c r="I15" s="30"/>
      <c r="J15" s="30"/>
      <c r="K15" s="30"/>
      <c r="L15" s="30"/>
      <c r="M15" s="30"/>
      <c r="N15" s="30"/>
      <c r="O15" s="30"/>
      <c r="P15" s="30"/>
      <c r="Q15" s="30"/>
    </row>
    <row r="16" spans="1:22">
      <c r="A16" s="58" t="s">
        <v>331</v>
      </c>
      <c r="B16" s="127">
        <v>0</v>
      </c>
      <c r="C16" s="204">
        <v>2.5099999999999998</v>
      </c>
    </row>
    <row r="18" spans="1:18">
      <c r="A18" s="46" t="s">
        <v>333</v>
      </c>
      <c r="B18" s="48"/>
      <c r="C18" s="48"/>
      <c r="D18" s="48"/>
      <c r="E18" s="48"/>
      <c r="F18" s="48"/>
      <c r="G18" s="48"/>
      <c r="H18" s="48"/>
      <c r="I18" s="48"/>
      <c r="J18" s="48"/>
      <c r="K18" s="48"/>
      <c r="L18" s="48"/>
      <c r="M18" s="48"/>
      <c r="N18" s="50"/>
      <c r="O18" s="50"/>
      <c r="P18" s="50"/>
      <c r="Q18" s="50"/>
      <c r="R18" s="50"/>
    </row>
    <row r="19" spans="1:18">
      <c r="A19" s="57" t="s">
        <v>334</v>
      </c>
      <c r="B19" s="30"/>
      <c r="C19" s="30"/>
      <c r="D19" s="30"/>
      <c r="E19" s="30"/>
      <c r="F19" s="30"/>
      <c r="G19" s="30"/>
      <c r="H19" s="30"/>
      <c r="I19" s="30"/>
      <c r="J19" s="30"/>
      <c r="K19" s="30"/>
      <c r="L19" s="30"/>
      <c r="M19" s="30"/>
      <c r="N19" s="30"/>
      <c r="O19" s="30"/>
      <c r="P19" s="30"/>
      <c r="Q19" s="30"/>
      <c r="R19" s="30"/>
    </row>
    <row r="20" spans="1:18">
      <c r="A20" s="57" t="s">
        <v>335</v>
      </c>
      <c r="B20" s="30"/>
      <c r="C20" s="30"/>
      <c r="D20" s="30"/>
      <c r="E20" s="30"/>
      <c r="F20" s="30"/>
      <c r="G20" s="30"/>
      <c r="H20" s="30"/>
      <c r="I20" s="30"/>
      <c r="J20" s="30"/>
      <c r="K20" s="30"/>
      <c r="L20" s="30"/>
      <c r="M20" s="30"/>
      <c r="N20" s="30"/>
      <c r="O20" s="30"/>
      <c r="P20" s="30"/>
      <c r="Q20" s="30"/>
      <c r="R20" s="30"/>
    </row>
  </sheetData>
  <mergeCells count="6">
    <mergeCell ref="A1:R2"/>
    <mergeCell ref="A6:C6"/>
    <mergeCell ref="A10:C10"/>
    <mergeCell ref="A14:C14"/>
    <mergeCell ref="A3:J3"/>
    <mergeCell ref="A4:J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D30A1-475E-429B-89EE-43FA47921733}">
  <dimension ref="A1:Q41"/>
  <sheetViews>
    <sheetView workbookViewId="0">
      <pane xSplit="1" topLeftCell="B1" activePane="topRight" state="frozen"/>
      <selection activeCell="F33" sqref="F33"/>
      <selection pane="topRight" activeCell="F33" sqref="F33"/>
    </sheetView>
  </sheetViews>
  <sheetFormatPr defaultColWidth="10.140625" defaultRowHeight="15"/>
  <cols>
    <col min="1" max="1" width="51.42578125" customWidth="1"/>
    <col min="3" max="4" width="10" customWidth="1"/>
    <col min="8" max="9" width="11.42578125" customWidth="1"/>
    <col min="13" max="13" width="10.42578125" customWidth="1"/>
  </cols>
  <sheetData>
    <row r="1" spans="1:17" ht="26.25">
      <c r="A1" s="4" t="s">
        <v>336</v>
      </c>
      <c r="B1" s="5"/>
    </row>
    <row r="2" spans="1:17">
      <c r="C2" t="s">
        <v>337</v>
      </c>
      <c r="D2" t="s">
        <v>338</v>
      </c>
      <c r="E2" t="s">
        <v>339</v>
      </c>
      <c r="F2" t="s">
        <v>340</v>
      </c>
      <c r="G2" t="s">
        <v>341</v>
      </c>
      <c r="H2" t="s">
        <v>342</v>
      </c>
      <c r="I2" t="s">
        <v>343</v>
      </c>
      <c r="J2" t="s">
        <v>344</v>
      </c>
      <c r="K2" t="s">
        <v>345</v>
      </c>
      <c r="L2" t="s">
        <v>346</v>
      </c>
      <c r="M2" s="6" t="s">
        <v>347</v>
      </c>
      <c r="N2" s="7" t="s">
        <v>348</v>
      </c>
      <c r="Q2" t="s">
        <v>349</v>
      </c>
    </row>
    <row r="3" spans="1:17">
      <c r="A3" s="2" t="s">
        <v>94</v>
      </c>
      <c r="B3" s="8" t="s">
        <v>288</v>
      </c>
      <c r="C3" s="9">
        <v>93</v>
      </c>
      <c r="D3" s="9">
        <v>84</v>
      </c>
      <c r="E3" s="9">
        <v>77</v>
      </c>
      <c r="F3" s="9">
        <v>75</v>
      </c>
      <c r="G3" s="9">
        <v>76</v>
      </c>
      <c r="H3" s="9">
        <v>77.14456747865475</v>
      </c>
      <c r="I3" s="9">
        <v>76.567365952405964</v>
      </c>
      <c r="J3" s="9">
        <v>72.791537229063636</v>
      </c>
      <c r="K3" s="9">
        <v>69.404644686197173</v>
      </c>
      <c r="L3" s="9">
        <v>70.494733167027348</v>
      </c>
      <c r="M3" s="10">
        <v>68.02581023000117</v>
      </c>
      <c r="N3" s="11">
        <v>26.283580642674849</v>
      </c>
      <c r="Q3" s="12">
        <f>M3/L3-1</f>
        <v>-3.5022799947003302E-2</v>
      </c>
    </row>
    <row r="4" spans="1:17">
      <c r="A4" s="2" t="s">
        <v>96</v>
      </c>
      <c r="B4" s="8" t="s">
        <v>288</v>
      </c>
      <c r="C4" s="9"/>
      <c r="D4" s="9"/>
      <c r="E4" s="9"/>
      <c r="F4" s="9"/>
      <c r="G4" s="9"/>
      <c r="H4" s="9">
        <v>43.31863851584751</v>
      </c>
      <c r="I4" s="9">
        <v>47.829283692163777</v>
      </c>
      <c r="J4" s="9">
        <v>55.00570075011909</v>
      </c>
      <c r="K4" s="9">
        <v>54.197135242925221</v>
      </c>
      <c r="L4" s="9">
        <v>47.741283397227591</v>
      </c>
      <c r="M4" s="10"/>
      <c r="N4" s="11"/>
      <c r="Q4" s="12"/>
    </row>
    <row r="5" spans="1:17">
      <c r="A5" s="2" t="s">
        <v>99</v>
      </c>
      <c r="B5" s="8" t="s">
        <v>288</v>
      </c>
      <c r="C5" s="9"/>
      <c r="D5" s="9">
        <v>86</v>
      </c>
      <c r="E5" s="9">
        <v>76</v>
      </c>
      <c r="F5" s="9">
        <v>75</v>
      </c>
      <c r="G5" s="9">
        <v>71</v>
      </c>
      <c r="H5" s="9">
        <v>68.590708989492299</v>
      </c>
      <c r="I5" s="9">
        <v>65.883314709893895</v>
      </c>
      <c r="J5" s="9">
        <v>67.128839869026947</v>
      </c>
      <c r="K5" s="9">
        <v>57.767007849597171</v>
      </c>
      <c r="L5" s="9">
        <v>57.307320143054604</v>
      </c>
      <c r="M5" s="10">
        <v>52.124993267540965</v>
      </c>
      <c r="N5" s="11">
        <v>24.102127237436299</v>
      </c>
      <c r="Q5" s="12">
        <f t="shared" ref="Q5:Q36" si="0">M5/L5-1</f>
        <v>-9.043045221059276E-2</v>
      </c>
    </row>
    <row r="6" spans="1:17">
      <c r="A6" s="2" t="s">
        <v>350</v>
      </c>
      <c r="B6" s="8" t="s">
        <v>288</v>
      </c>
      <c r="C6" s="9"/>
      <c r="D6" s="9">
        <v>105</v>
      </c>
      <c r="E6" s="9">
        <v>95</v>
      </c>
      <c r="F6" s="9">
        <v>94</v>
      </c>
      <c r="G6" s="9">
        <v>84</v>
      </c>
      <c r="H6" s="9">
        <v>77.135887575212493</v>
      </c>
      <c r="I6" s="9">
        <v>76.554208941951586</v>
      </c>
      <c r="J6" s="9">
        <v>79.307066124558148</v>
      </c>
      <c r="K6" s="9">
        <v>56.783213769130263</v>
      </c>
      <c r="L6" s="9">
        <v>55.391844157244329</v>
      </c>
      <c r="M6" s="10"/>
      <c r="N6" s="11"/>
      <c r="Q6" s="12"/>
    </row>
    <row r="7" spans="1:17">
      <c r="A7" s="2" t="s">
        <v>101</v>
      </c>
      <c r="B7" s="8" t="s">
        <v>289</v>
      </c>
      <c r="C7" s="9">
        <v>150</v>
      </c>
      <c r="D7" s="9">
        <v>145</v>
      </c>
      <c r="E7" s="9">
        <v>145</v>
      </c>
      <c r="F7" s="9">
        <v>130</v>
      </c>
      <c r="G7" s="9">
        <v>124</v>
      </c>
      <c r="H7" s="9">
        <v>110.85209087226266</v>
      </c>
      <c r="I7" s="9">
        <v>101.48667280803352</v>
      </c>
      <c r="J7" s="9">
        <v>82.975904527490897</v>
      </c>
      <c r="K7" s="9">
        <v>84.429407011136618</v>
      </c>
      <c r="L7" s="9">
        <v>84.805710765663733</v>
      </c>
      <c r="M7" s="10">
        <v>78.67871855374969</v>
      </c>
      <c r="N7" s="11">
        <v>60.814769775506925</v>
      </c>
      <c r="Q7" s="12">
        <f t="shared" si="0"/>
        <v>-7.2247401225658425E-2</v>
      </c>
    </row>
    <row r="8" spans="1:17">
      <c r="A8" s="2" t="s">
        <v>104</v>
      </c>
      <c r="B8" s="8" t="s">
        <v>288</v>
      </c>
      <c r="C8" s="9">
        <v>96</v>
      </c>
      <c r="D8" s="9">
        <v>95</v>
      </c>
      <c r="E8" s="9">
        <v>81</v>
      </c>
      <c r="F8" s="9">
        <v>77</v>
      </c>
      <c r="G8" s="9">
        <v>79</v>
      </c>
      <c r="H8" s="9">
        <v>75.625232650329266</v>
      </c>
      <c r="I8" s="9">
        <v>65.618387527878724</v>
      </c>
      <c r="J8" s="9">
        <v>64.1298478446503</v>
      </c>
      <c r="K8" s="9">
        <v>59.645598706193262</v>
      </c>
      <c r="L8" s="9">
        <v>61.813838070208242</v>
      </c>
      <c r="M8" s="10">
        <v>55.120041207829736</v>
      </c>
      <c r="N8" s="11">
        <v>51.081705727911938</v>
      </c>
      <c r="Q8" s="12">
        <f t="shared" si="0"/>
        <v>-0.10828961720150243</v>
      </c>
    </row>
    <row r="9" spans="1:17">
      <c r="A9" s="2" t="s">
        <v>351</v>
      </c>
      <c r="B9" s="8" t="s">
        <v>288</v>
      </c>
      <c r="C9" s="9">
        <v>78</v>
      </c>
      <c r="D9" s="9">
        <v>80</v>
      </c>
      <c r="E9" s="9">
        <v>60</v>
      </c>
      <c r="F9" s="9">
        <v>61</v>
      </c>
      <c r="G9" s="9">
        <v>61</v>
      </c>
      <c r="H9" s="9">
        <v>61.699670324566505</v>
      </c>
      <c r="I9" s="9">
        <v>60.27751956940903</v>
      </c>
      <c r="J9" s="9">
        <v>60.884656362481472</v>
      </c>
      <c r="K9" s="9">
        <v>59.479948725252797</v>
      </c>
      <c r="L9" s="9">
        <v>54.590840539605665</v>
      </c>
      <c r="M9" s="10">
        <v>57.178794433027448</v>
      </c>
      <c r="N9" s="11">
        <v>50.171373430728231</v>
      </c>
      <c r="Q9" s="12">
        <f t="shared" si="0"/>
        <v>4.74063756454568E-2</v>
      </c>
    </row>
    <row r="10" spans="1:17">
      <c r="A10" s="2" t="s">
        <v>352</v>
      </c>
      <c r="B10" s="8" t="s">
        <v>288</v>
      </c>
      <c r="C10" s="9"/>
      <c r="D10" s="9"/>
      <c r="E10" s="9"/>
      <c r="F10" s="9"/>
      <c r="G10" s="9"/>
      <c r="H10" s="9">
        <v>64.862572401457626</v>
      </c>
      <c r="I10" s="9">
        <v>77.186548368051831</v>
      </c>
      <c r="J10" s="9">
        <v>78.514810501096406</v>
      </c>
      <c r="K10" s="9">
        <v>54.985937135473769</v>
      </c>
      <c r="L10" s="9">
        <v>59.25498489539828</v>
      </c>
      <c r="M10" s="10"/>
      <c r="N10" s="11"/>
      <c r="Q10" s="12"/>
    </row>
    <row r="11" spans="1:17">
      <c r="A11" s="2" t="s">
        <v>353</v>
      </c>
      <c r="B11" s="8" t="s">
        <v>288</v>
      </c>
      <c r="C11" s="9"/>
      <c r="D11" s="9"/>
      <c r="E11" s="9"/>
      <c r="F11" s="9"/>
      <c r="G11" s="9"/>
      <c r="H11" s="9">
        <v>65.807928040248896</v>
      </c>
      <c r="I11" s="9">
        <v>74.650131943200591</v>
      </c>
      <c r="J11" s="9">
        <v>72.178302773229717</v>
      </c>
      <c r="K11" s="9">
        <v>64.15055543775226</v>
      </c>
      <c r="L11" s="9">
        <v>56.915586954460061</v>
      </c>
      <c r="M11" s="10">
        <v>55.462345359096695</v>
      </c>
      <c r="N11" s="11">
        <v>20.524012324188018</v>
      </c>
      <c r="Q11" s="12">
        <f t="shared" si="0"/>
        <v>-2.5533279601001935E-2</v>
      </c>
    </row>
    <row r="12" spans="1:17">
      <c r="A12" s="2" t="s">
        <v>354</v>
      </c>
      <c r="B12" s="8" t="s">
        <v>290</v>
      </c>
      <c r="C12" s="9"/>
      <c r="D12" s="9">
        <v>93</v>
      </c>
      <c r="E12" s="9">
        <v>83</v>
      </c>
      <c r="F12" s="9">
        <v>78</v>
      </c>
      <c r="G12" s="9">
        <v>55</v>
      </c>
      <c r="H12" s="9">
        <v>55.2</v>
      </c>
      <c r="I12" s="9">
        <v>53.4</v>
      </c>
      <c r="J12" s="9">
        <v>63</v>
      </c>
      <c r="K12" s="9">
        <v>65.007226353909786</v>
      </c>
      <c r="L12" s="9">
        <v>70.526152292936743</v>
      </c>
      <c r="M12" s="10"/>
      <c r="N12" s="11"/>
      <c r="Q12" s="12"/>
    </row>
    <row r="13" spans="1:17">
      <c r="A13" s="2" t="s">
        <v>355</v>
      </c>
      <c r="B13" s="8" t="s">
        <v>356</v>
      </c>
      <c r="C13" s="9"/>
      <c r="D13" s="9"/>
      <c r="E13" s="9"/>
      <c r="F13" s="9"/>
      <c r="G13" s="9"/>
      <c r="H13" s="9">
        <v>48.86132678426705</v>
      </c>
      <c r="I13" s="9">
        <v>48.894601700876009</v>
      </c>
      <c r="J13" s="9">
        <v>49.07080527749617</v>
      </c>
      <c r="K13" s="9">
        <v>45.938081107171797</v>
      </c>
      <c r="L13" s="9">
        <v>45.588131218627147</v>
      </c>
      <c r="M13" s="10"/>
      <c r="N13" s="11"/>
      <c r="Q13" s="12"/>
    </row>
    <row r="14" spans="1:17">
      <c r="A14" s="2" t="s">
        <v>108</v>
      </c>
      <c r="B14" s="8" t="s">
        <v>290</v>
      </c>
      <c r="C14" s="9"/>
      <c r="D14" s="9"/>
      <c r="E14" s="9"/>
      <c r="F14" s="9"/>
      <c r="G14" s="9"/>
      <c r="H14" s="9">
        <v>55.760788788788787</v>
      </c>
      <c r="I14" s="9">
        <v>51.185571571571565</v>
      </c>
      <c r="J14" s="9">
        <v>53.79790706095352</v>
      </c>
      <c r="K14" s="9">
        <v>53.715845906256284</v>
      </c>
      <c r="L14" s="9">
        <v>52.836716766732494</v>
      </c>
      <c r="M14" s="10">
        <v>47.380293737895421</v>
      </c>
      <c r="N14" s="11">
        <v>36.266107165913489</v>
      </c>
      <c r="Q14" s="12">
        <f t="shared" si="0"/>
        <v>-0.10326953230130664</v>
      </c>
    </row>
    <row r="15" spans="1:17">
      <c r="A15" s="2" t="s">
        <v>357</v>
      </c>
      <c r="B15" s="8" t="s">
        <v>288</v>
      </c>
      <c r="C15" s="9"/>
      <c r="D15" s="9"/>
      <c r="E15" s="9"/>
      <c r="F15" s="9"/>
      <c r="G15" s="9"/>
      <c r="H15" s="9">
        <v>90.743973452019276</v>
      </c>
      <c r="I15" s="9">
        <v>78.42687397165615</v>
      </c>
      <c r="J15" s="9">
        <v>87.57650876323801</v>
      </c>
      <c r="K15" s="9">
        <v>86.856958954801527</v>
      </c>
      <c r="L15" s="9">
        <v>93.468196057344684</v>
      </c>
      <c r="M15" s="10">
        <v>101.00434863699334</v>
      </c>
      <c r="N15" s="11">
        <v>87.073886229429974</v>
      </c>
      <c r="Q15" s="12">
        <f t="shared" si="0"/>
        <v>8.0627987888255204E-2</v>
      </c>
    </row>
    <row r="16" spans="1:17">
      <c r="A16" s="2" t="s">
        <v>109</v>
      </c>
      <c r="B16" s="8" t="s">
        <v>288</v>
      </c>
      <c r="C16" s="9"/>
      <c r="D16" s="9"/>
      <c r="E16" s="9"/>
      <c r="F16" s="9"/>
      <c r="G16" s="9"/>
      <c r="H16" s="9">
        <v>62.772689888788243</v>
      </c>
      <c r="I16" s="9">
        <v>61.407708731466727</v>
      </c>
      <c r="J16" s="9">
        <v>62.455333751531775</v>
      </c>
      <c r="K16" s="9">
        <v>56.465901140545796</v>
      </c>
      <c r="L16" s="9">
        <v>56.601049223412225</v>
      </c>
      <c r="M16" s="10">
        <v>52.353047729344226</v>
      </c>
      <c r="N16" s="11">
        <v>21.419839347767816</v>
      </c>
      <c r="Q16" s="12">
        <f t="shared" si="0"/>
        <v>-7.5051638659568765E-2</v>
      </c>
    </row>
    <row r="17" spans="1:17">
      <c r="A17" s="2" t="s">
        <v>358</v>
      </c>
      <c r="B17" s="8" t="s">
        <v>288</v>
      </c>
      <c r="C17" s="9"/>
      <c r="D17" s="9"/>
      <c r="E17" s="9"/>
      <c r="F17" s="9"/>
      <c r="G17" s="9"/>
      <c r="H17" s="9">
        <v>54.632481865458445</v>
      </c>
      <c r="I17" s="9">
        <v>56.667157152695673</v>
      </c>
      <c r="J17" s="9">
        <v>64.571929032200728</v>
      </c>
      <c r="K17" s="9">
        <v>65.530542337017309</v>
      </c>
      <c r="L17" s="9">
        <v>66.154761280653034</v>
      </c>
      <c r="M17" s="10"/>
      <c r="N17" s="11"/>
      <c r="Q17" s="12"/>
    </row>
    <row r="18" spans="1:17">
      <c r="A18" s="2" t="s">
        <v>359</v>
      </c>
      <c r="B18" s="8" t="s">
        <v>290</v>
      </c>
      <c r="C18" s="9"/>
      <c r="D18" s="9">
        <v>107</v>
      </c>
      <c r="E18" s="9">
        <v>89</v>
      </c>
      <c r="F18" s="9">
        <v>84</v>
      </c>
      <c r="G18" s="9">
        <v>82</v>
      </c>
      <c r="H18" s="9">
        <v>70.336662584200866</v>
      </c>
      <c r="I18" s="9">
        <v>62.967983911373373</v>
      </c>
      <c r="J18" s="9">
        <v>67</v>
      </c>
      <c r="K18" s="9">
        <v>63.876590782854876</v>
      </c>
      <c r="L18" s="9">
        <v>65.619428473954514</v>
      </c>
      <c r="M18" s="10"/>
      <c r="N18" s="11"/>
      <c r="Q18" s="12"/>
    </row>
    <row r="19" spans="1:17">
      <c r="A19" s="2" t="s">
        <v>360</v>
      </c>
      <c r="B19" s="8" t="s">
        <v>289</v>
      </c>
      <c r="C19" s="9">
        <v>128</v>
      </c>
      <c r="D19" s="9">
        <v>113</v>
      </c>
      <c r="E19" s="9">
        <v>121</v>
      </c>
      <c r="F19" s="9">
        <v>115</v>
      </c>
      <c r="G19" s="9">
        <v>107</v>
      </c>
      <c r="H19" s="9">
        <v>101.51173595873991</v>
      </c>
      <c r="I19" s="9">
        <v>103.68046185835031</v>
      </c>
      <c r="J19" s="9">
        <v>89.319015282834272</v>
      </c>
      <c r="K19" s="9">
        <v>85.933478792962418</v>
      </c>
      <c r="L19" s="9">
        <v>81.501063768183357</v>
      </c>
      <c r="M19" s="10"/>
      <c r="N19" s="11"/>
      <c r="Q19" s="12"/>
    </row>
    <row r="20" spans="1:17">
      <c r="A20" s="2" t="s">
        <v>112</v>
      </c>
      <c r="B20" s="8" t="s">
        <v>361</v>
      </c>
      <c r="C20" s="9"/>
      <c r="D20" s="9"/>
      <c r="E20" s="9"/>
      <c r="F20" s="9"/>
      <c r="G20" s="9"/>
      <c r="H20" s="9"/>
      <c r="I20" s="9">
        <v>43.650125036798315</v>
      </c>
      <c r="J20" s="9">
        <v>36.410478600387734</v>
      </c>
      <c r="K20" s="9">
        <v>36.771537582780923</v>
      </c>
      <c r="L20" s="9">
        <v>37.003005218643146</v>
      </c>
      <c r="M20" s="10">
        <v>34.81987592446071</v>
      </c>
      <c r="N20" s="11">
        <v>29.048649694529701</v>
      </c>
      <c r="Q20" s="12">
        <f t="shared" si="0"/>
        <v>-5.8998702437349948E-2</v>
      </c>
    </row>
    <row r="21" spans="1:17">
      <c r="A21" s="2" t="s">
        <v>114</v>
      </c>
      <c r="B21" s="8" t="s">
        <v>290</v>
      </c>
      <c r="C21" s="9"/>
      <c r="D21" s="9"/>
      <c r="E21" s="9"/>
      <c r="F21" s="9"/>
      <c r="G21" s="9"/>
      <c r="H21" s="9">
        <v>70.589524166733938</v>
      </c>
      <c r="I21" s="9">
        <v>51.953142961793759</v>
      </c>
      <c r="J21" s="9">
        <v>54.175675012141816</v>
      </c>
      <c r="K21" s="9">
        <v>59.65602835363395</v>
      </c>
      <c r="L21" s="9">
        <v>65.326390578365732</v>
      </c>
      <c r="M21" s="10">
        <v>70.194849592643379</v>
      </c>
      <c r="N21" s="11">
        <v>63.88872882148906</v>
      </c>
      <c r="Q21" s="12">
        <f t="shared" si="0"/>
        <v>7.4525149348905639E-2</v>
      </c>
    </row>
    <row r="22" spans="1:17">
      <c r="A22" s="2" t="s">
        <v>115</v>
      </c>
      <c r="B22" s="8" t="s">
        <v>288</v>
      </c>
      <c r="C22" s="9"/>
      <c r="D22" s="9">
        <v>129</v>
      </c>
      <c r="E22" s="9">
        <v>101</v>
      </c>
      <c r="F22" s="9">
        <v>82</v>
      </c>
      <c r="G22" s="9">
        <v>76</v>
      </c>
      <c r="H22" s="9">
        <v>83.488238195332954</v>
      </c>
      <c r="I22" s="9">
        <v>83.093757943398501</v>
      </c>
      <c r="J22" s="9">
        <v>90.050991263041794</v>
      </c>
      <c r="K22" s="9">
        <v>77.312682686442983</v>
      </c>
      <c r="L22" s="9">
        <v>74.949255222346082</v>
      </c>
      <c r="M22" s="10">
        <v>61.953354940147769</v>
      </c>
      <c r="N22" s="11">
        <v>26.361741903059055</v>
      </c>
      <c r="Q22" s="12">
        <f t="shared" si="0"/>
        <v>-0.17339598964185032</v>
      </c>
    </row>
    <row r="23" spans="1:17">
      <c r="A23" s="2" t="s">
        <v>120</v>
      </c>
      <c r="B23" s="8" t="s">
        <v>288</v>
      </c>
      <c r="C23" s="9"/>
      <c r="D23" s="9"/>
      <c r="E23" s="9">
        <v>45</v>
      </c>
      <c r="F23" s="9">
        <v>40</v>
      </c>
      <c r="G23" s="9">
        <v>41</v>
      </c>
      <c r="H23" s="9">
        <v>43.819882506127172</v>
      </c>
      <c r="I23" s="9">
        <v>40.890713544180784</v>
      </c>
      <c r="J23" s="9">
        <v>42.49569658610411</v>
      </c>
      <c r="K23" s="9">
        <v>42.05870280859012</v>
      </c>
      <c r="L23" s="9">
        <v>41.536221153563417</v>
      </c>
      <c r="M23" s="10">
        <v>38.01247896926489</v>
      </c>
      <c r="N23" s="11">
        <v>35.367006882730188</v>
      </c>
      <c r="Q23" s="12">
        <f t="shared" si="0"/>
        <v>-8.4835405976651401E-2</v>
      </c>
    </row>
    <row r="24" spans="1:17">
      <c r="A24" s="2" t="s">
        <v>362</v>
      </c>
      <c r="B24" s="8" t="s">
        <v>288</v>
      </c>
      <c r="C24" s="9">
        <v>120</v>
      </c>
      <c r="D24" s="9">
        <v>110</v>
      </c>
      <c r="E24" s="9">
        <v>100</v>
      </c>
      <c r="F24" s="9">
        <v>88</v>
      </c>
      <c r="G24" s="9">
        <v>88</v>
      </c>
      <c r="H24" s="9">
        <v>87.475120721836191</v>
      </c>
      <c r="I24" s="9">
        <v>84.586000485423654</v>
      </c>
      <c r="J24" s="9">
        <v>82.007385444670732</v>
      </c>
      <c r="K24" s="9">
        <v>80.683164296856546</v>
      </c>
      <c r="L24" s="9">
        <v>78.778909949857351</v>
      </c>
      <c r="M24" s="10">
        <v>83.306563885779553</v>
      </c>
      <c r="N24" s="11">
        <v>33.787369696432542</v>
      </c>
      <c r="Q24" s="12">
        <f t="shared" si="0"/>
        <v>5.7472919323255933E-2</v>
      </c>
    </row>
    <row r="25" spans="1:17">
      <c r="A25" s="2" t="s">
        <v>121</v>
      </c>
      <c r="B25" s="8" t="s">
        <v>288</v>
      </c>
      <c r="C25" s="9"/>
      <c r="D25" s="9"/>
      <c r="E25" s="9"/>
      <c r="F25" s="9"/>
      <c r="G25" s="9"/>
      <c r="H25" s="9"/>
      <c r="I25" s="9"/>
      <c r="J25" s="9">
        <v>51.699955754472292</v>
      </c>
      <c r="K25" s="9">
        <v>47.07879189786776</v>
      </c>
      <c r="L25" s="9">
        <v>43.542221446626726</v>
      </c>
      <c r="M25" s="10">
        <v>43.049369511174831</v>
      </c>
      <c r="N25" s="11">
        <v>21.621830195313908</v>
      </c>
      <c r="Q25" s="12">
        <f t="shared" si="0"/>
        <v>-1.1318943294062911E-2</v>
      </c>
    </row>
    <row r="26" spans="1:17">
      <c r="A26" s="2" t="s">
        <v>123</v>
      </c>
      <c r="B26" s="8" t="s">
        <v>289</v>
      </c>
      <c r="C26" s="9"/>
      <c r="D26" s="9"/>
      <c r="E26" s="9"/>
      <c r="F26" s="9"/>
      <c r="G26" s="9"/>
      <c r="H26" s="9"/>
      <c r="I26" s="9"/>
      <c r="J26" s="9">
        <v>43.692915164886273</v>
      </c>
      <c r="K26" s="9">
        <v>45.178077727234779</v>
      </c>
      <c r="L26" s="9">
        <v>46.663363775958729</v>
      </c>
      <c r="M26" s="10">
        <v>40.063245519589515</v>
      </c>
      <c r="N26" s="11">
        <v>30.963693990029167</v>
      </c>
      <c r="Q26" s="12">
        <f t="shared" si="0"/>
        <v>-0.14144111616251798</v>
      </c>
    </row>
    <row r="27" spans="1:17">
      <c r="A27" s="2" t="s">
        <v>124</v>
      </c>
      <c r="B27" s="8" t="s">
        <v>288</v>
      </c>
      <c r="C27" s="9"/>
      <c r="D27" s="9"/>
      <c r="E27" s="9"/>
      <c r="F27" s="9"/>
      <c r="G27" s="9"/>
      <c r="H27" s="9"/>
      <c r="I27" s="9">
        <v>63.856908911539392</v>
      </c>
      <c r="J27" s="9">
        <v>76.172101091493531</v>
      </c>
      <c r="K27" s="9">
        <v>70.747401071551621</v>
      </c>
      <c r="L27" s="9">
        <v>68.191133527380401</v>
      </c>
      <c r="M27" s="10">
        <v>69.808878003777792</v>
      </c>
      <c r="N27" s="11">
        <v>67.507207383396675</v>
      </c>
      <c r="Q27" s="12">
        <f t="shared" si="0"/>
        <v>2.3723677738071824E-2</v>
      </c>
    </row>
    <row r="28" spans="1:17">
      <c r="A28" s="2" t="s">
        <v>363</v>
      </c>
      <c r="B28" s="8" t="s">
        <v>289</v>
      </c>
      <c r="C28" s="9"/>
      <c r="D28" s="9"/>
      <c r="E28" s="9"/>
      <c r="F28" s="9"/>
      <c r="G28" s="9"/>
      <c r="H28" s="9">
        <v>66.416890558152943</v>
      </c>
      <c r="I28" s="9">
        <v>54.100361001563456</v>
      </c>
      <c r="J28" s="9">
        <v>50.822152082600148</v>
      </c>
      <c r="K28" s="9">
        <v>51.212384222826799</v>
      </c>
      <c r="L28" s="9">
        <v>51.428020904022375</v>
      </c>
      <c r="M28" s="10"/>
      <c r="N28" s="11"/>
      <c r="Q28" s="12"/>
    </row>
    <row r="29" spans="1:17">
      <c r="A29" s="2" t="s">
        <v>364</v>
      </c>
      <c r="B29" s="8" t="s">
        <v>288</v>
      </c>
      <c r="C29" s="9"/>
      <c r="D29" s="9"/>
      <c r="E29" s="9"/>
      <c r="F29" s="9"/>
      <c r="G29" s="9"/>
      <c r="H29" s="9">
        <v>80.132127102738949</v>
      </c>
      <c r="I29" s="9">
        <v>70.103147394365081</v>
      </c>
      <c r="J29" s="9">
        <v>73.247713533719335</v>
      </c>
      <c r="K29" s="9">
        <v>55.748169859058812</v>
      </c>
      <c r="L29" s="9">
        <v>54.424763875356483</v>
      </c>
      <c r="M29" s="10"/>
      <c r="N29" s="11"/>
      <c r="Q29" s="12"/>
    </row>
    <row r="30" spans="1:17">
      <c r="A30" s="2" t="s">
        <v>365</v>
      </c>
      <c r="B30" s="8" t="s">
        <v>288</v>
      </c>
      <c r="C30" s="9"/>
      <c r="D30" s="9"/>
      <c r="E30" s="9"/>
      <c r="F30" s="9"/>
      <c r="G30" s="9"/>
      <c r="H30" s="9"/>
      <c r="I30" s="9"/>
      <c r="J30" s="9"/>
      <c r="K30" s="9"/>
      <c r="L30" s="9"/>
      <c r="M30" s="10">
        <v>63.730703989840194</v>
      </c>
      <c r="N30" s="11">
        <v>24.846076095613292</v>
      </c>
      <c r="Q30" s="12"/>
    </row>
    <row r="31" spans="1:17">
      <c r="A31" s="2" t="s">
        <v>107</v>
      </c>
      <c r="B31" s="8" t="s">
        <v>288</v>
      </c>
      <c r="C31" s="9"/>
      <c r="D31" s="9"/>
      <c r="E31" s="9"/>
      <c r="F31" s="9"/>
      <c r="G31" s="9"/>
      <c r="H31" s="9"/>
      <c r="I31" s="9"/>
      <c r="J31" s="9"/>
      <c r="K31" s="9"/>
      <c r="L31" s="9"/>
      <c r="M31" s="10">
        <v>51.099565938406656</v>
      </c>
      <c r="N31" s="11">
        <v>19.757492266797229</v>
      </c>
      <c r="Q31" s="12" t="e">
        <f t="shared" si="0"/>
        <v>#DIV/0!</v>
      </c>
    </row>
    <row r="32" spans="1:17">
      <c r="A32" s="2" t="s">
        <v>366</v>
      </c>
      <c r="B32" s="8" t="s">
        <v>289</v>
      </c>
      <c r="C32" s="9"/>
      <c r="D32" s="9"/>
      <c r="E32" s="9"/>
      <c r="F32" s="9"/>
      <c r="G32" s="9"/>
      <c r="H32" s="9"/>
      <c r="I32" s="9"/>
      <c r="J32" s="9"/>
      <c r="K32" s="9"/>
      <c r="L32" s="9"/>
      <c r="M32" s="10">
        <v>63.345673423231197</v>
      </c>
      <c r="N32" s="11">
        <v>44.851965912332702</v>
      </c>
      <c r="Q32" s="12" t="e">
        <f t="shared" si="0"/>
        <v>#DIV/0!</v>
      </c>
    </row>
    <row r="33" spans="1:17">
      <c r="A33" s="2" t="s">
        <v>367</v>
      </c>
      <c r="B33" s="8" t="s">
        <v>289</v>
      </c>
      <c r="C33" s="9"/>
      <c r="D33" s="9"/>
      <c r="E33" s="9"/>
      <c r="F33" s="9"/>
      <c r="G33" s="9"/>
      <c r="H33" s="9"/>
      <c r="I33" s="9"/>
      <c r="J33" s="9"/>
      <c r="K33" s="9"/>
      <c r="L33" s="9"/>
      <c r="M33" s="10">
        <v>62.349816510107722</v>
      </c>
      <c r="N33" s="11">
        <v>51.765222900154676</v>
      </c>
      <c r="Q33" s="12" t="e">
        <f t="shared" si="0"/>
        <v>#DIV/0!</v>
      </c>
    </row>
    <row r="34" spans="1:17">
      <c r="A34" s="2" t="s">
        <v>107</v>
      </c>
      <c r="B34" s="8"/>
      <c r="C34" s="9"/>
      <c r="D34" s="9"/>
      <c r="E34" s="9"/>
      <c r="F34" s="9"/>
      <c r="G34" s="9"/>
      <c r="H34" s="9"/>
      <c r="I34" s="9"/>
      <c r="J34" s="9"/>
      <c r="K34" s="9"/>
      <c r="L34" s="9"/>
      <c r="M34" s="10"/>
      <c r="N34" s="11">
        <v>19.757492266797229</v>
      </c>
      <c r="Q34" s="12" t="e">
        <f t="shared" si="0"/>
        <v>#DIV/0!</v>
      </c>
    </row>
    <row r="35" spans="1:17">
      <c r="A35" s="2" t="s">
        <v>125</v>
      </c>
      <c r="B35" s="8"/>
      <c r="C35" s="9"/>
      <c r="D35" s="9"/>
      <c r="E35" s="9"/>
      <c r="F35" s="9"/>
      <c r="G35" s="9"/>
      <c r="H35" s="9"/>
      <c r="I35" s="9"/>
      <c r="J35" s="9"/>
      <c r="K35" s="9"/>
      <c r="L35" s="9"/>
      <c r="M35" s="10"/>
      <c r="N35" s="11">
        <v>36.857959730603163</v>
      </c>
      <c r="Q35" s="12" t="e">
        <f t="shared" si="0"/>
        <v>#DIV/0!</v>
      </c>
    </row>
    <row r="36" spans="1:17">
      <c r="A36" s="2" t="s">
        <v>368</v>
      </c>
      <c r="B36" s="3"/>
      <c r="C36" s="9"/>
      <c r="D36" s="9"/>
      <c r="E36" s="9"/>
      <c r="F36" s="9"/>
      <c r="G36" s="9"/>
      <c r="H36" s="9"/>
      <c r="I36" s="9"/>
      <c r="J36" s="9"/>
      <c r="K36" s="9"/>
      <c r="L36" s="9"/>
      <c r="M36" s="10"/>
      <c r="N36" s="11">
        <v>75.906017141350219</v>
      </c>
      <c r="Q36" s="12" t="e">
        <f t="shared" si="0"/>
        <v>#DIV/0!</v>
      </c>
    </row>
    <row r="37" spans="1:17">
      <c r="C37" s="9"/>
      <c r="D37" s="9"/>
      <c r="E37" s="9"/>
      <c r="F37" s="9"/>
      <c r="G37" s="9"/>
      <c r="H37" s="9"/>
      <c r="I37" s="9"/>
      <c r="J37" s="9"/>
      <c r="K37" s="9"/>
      <c r="L37" s="9"/>
    </row>
    <row r="38" spans="1:17">
      <c r="A38" s="1" t="s">
        <v>369</v>
      </c>
      <c r="C38" s="9"/>
      <c r="D38" s="9"/>
      <c r="E38" s="9"/>
      <c r="F38" s="9"/>
      <c r="G38" s="9"/>
      <c r="H38" s="9"/>
      <c r="I38" s="9"/>
      <c r="J38" s="9"/>
      <c r="K38" s="9"/>
      <c r="L38" s="9"/>
    </row>
    <row r="39" spans="1:17">
      <c r="A39" s="1" t="s">
        <v>370</v>
      </c>
      <c r="B39" s="13"/>
      <c r="C39" s="14"/>
      <c r="D39" s="14">
        <v>99</v>
      </c>
      <c r="E39" s="14">
        <v>86</v>
      </c>
      <c r="F39" s="14">
        <v>86</v>
      </c>
      <c r="G39" s="14">
        <v>77.932651290480436</v>
      </c>
      <c r="H39" s="14">
        <v>71.59819145362907</v>
      </c>
      <c r="I39" s="14">
        <v>68.706716636983757</v>
      </c>
      <c r="J39" s="14">
        <v>67.180130040253843</v>
      </c>
      <c r="K39" s="14">
        <v>61.272419921861555</v>
      </c>
      <c r="L39" s="14">
        <v>62.57480009920355</v>
      </c>
      <c r="M39" s="10">
        <v>50.35406512660861</v>
      </c>
      <c r="N39" s="11">
        <v>32.800847737934305</v>
      </c>
    </row>
    <row r="40" spans="1:17">
      <c r="A40" s="1" t="s">
        <v>87</v>
      </c>
      <c r="B40" s="13"/>
      <c r="C40" s="14">
        <v>109</v>
      </c>
      <c r="D40" s="14">
        <v>103</v>
      </c>
      <c r="E40" s="14">
        <v>91</v>
      </c>
      <c r="F40" s="14">
        <v>94.405010849886779</v>
      </c>
      <c r="G40" s="14">
        <v>88</v>
      </c>
      <c r="H40" s="14">
        <v>81</v>
      </c>
      <c r="I40" s="14">
        <v>73.117816107275104</v>
      </c>
      <c r="J40" s="14">
        <v>63.683220848768329</v>
      </c>
      <c r="K40" s="14">
        <v>62.141947087867351</v>
      </c>
      <c r="L40" s="14">
        <v>61.604175018725101</v>
      </c>
      <c r="M40" s="10">
        <v>56.25045631715264</v>
      </c>
      <c r="N40" s="11">
        <v>36.447409633254509</v>
      </c>
    </row>
    <row r="41" spans="1:17">
      <c r="A41" s="1" t="s">
        <v>371</v>
      </c>
      <c r="B41" s="13"/>
      <c r="C41" s="14">
        <v>100</v>
      </c>
      <c r="D41" s="14">
        <v>94</v>
      </c>
      <c r="E41" s="14">
        <v>87</v>
      </c>
      <c r="F41" s="14">
        <v>84</v>
      </c>
      <c r="G41" s="14">
        <v>81</v>
      </c>
      <c r="H41" s="14">
        <v>74</v>
      </c>
      <c r="I41" s="14">
        <v>71.628370016827702</v>
      </c>
      <c r="J41" s="14">
        <v>68.762277025663025</v>
      </c>
      <c r="K41" s="14">
        <v>64.179508079229294</v>
      </c>
      <c r="L41" s="14">
        <v>64.28261307843583</v>
      </c>
      <c r="M41" s="10">
        <v>60.185244985570939</v>
      </c>
      <c r="N41" s="11">
        <v>38.75803036408557</v>
      </c>
    </row>
  </sheetData>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00AC-2F81-4E62-9705-4DCD4B754416}">
  <dimension ref="A2:Q41"/>
  <sheetViews>
    <sheetView workbookViewId="0">
      <pane xSplit="1" topLeftCell="B1" activePane="topRight" state="frozen"/>
      <selection activeCell="F33" sqref="F33"/>
      <selection pane="topRight" activeCell="F33" sqref="F33"/>
    </sheetView>
  </sheetViews>
  <sheetFormatPr defaultColWidth="10.140625" defaultRowHeight="15"/>
  <cols>
    <col min="1" max="1" width="51.42578125" customWidth="1"/>
    <col min="3" max="4" width="10.140625" customWidth="1"/>
    <col min="5" max="12" width="14" customWidth="1"/>
  </cols>
  <sheetData>
    <row r="2" spans="1:17" ht="26.25">
      <c r="A2" s="4" t="s">
        <v>372</v>
      </c>
    </row>
    <row r="3" spans="1:17">
      <c r="C3" t="s">
        <v>337</v>
      </c>
      <c r="D3" t="s">
        <v>338</v>
      </c>
      <c r="E3" t="s">
        <v>339</v>
      </c>
      <c r="F3" t="s">
        <v>340</v>
      </c>
      <c r="G3" t="s">
        <v>341</v>
      </c>
      <c r="H3" t="s">
        <v>342</v>
      </c>
      <c r="I3" t="s">
        <v>343</v>
      </c>
      <c r="J3" t="s">
        <v>344</v>
      </c>
      <c r="K3" t="s">
        <v>345</v>
      </c>
      <c r="L3" t="s">
        <v>346</v>
      </c>
      <c r="M3" s="6" t="s">
        <v>347</v>
      </c>
      <c r="N3" s="7" t="s">
        <v>348</v>
      </c>
      <c r="Q3" t="s">
        <v>349</v>
      </c>
    </row>
    <row r="4" spans="1:17">
      <c r="A4" s="2" t="s">
        <v>94</v>
      </c>
      <c r="B4" s="8" t="s">
        <v>288</v>
      </c>
      <c r="C4" s="9">
        <v>102</v>
      </c>
      <c r="D4" s="9">
        <v>91</v>
      </c>
      <c r="E4" s="9">
        <v>84</v>
      </c>
      <c r="F4" s="9">
        <v>83</v>
      </c>
      <c r="G4" s="9">
        <v>86</v>
      </c>
      <c r="H4" s="9">
        <v>86.399742274951407</v>
      </c>
      <c r="I4" s="9">
        <v>84.86048746302248</v>
      </c>
      <c r="J4" s="9">
        <v>83.578664150045071</v>
      </c>
      <c r="K4" s="9">
        <v>81.909149729380005</v>
      </c>
      <c r="L4" s="9">
        <v>82.663972990186352</v>
      </c>
      <c r="M4" s="10">
        <v>80.693544079276279</v>
      </c>
      <c r="N4" s="11">
        <v>65.236046978755581</v>
      </c>
      <c r="Q4" s="12">
        <f>M4/L4-1</f>
        <v>-2.3836610310806083E-2</v>
      </c>
    </row>
    <row r="5" spans="1:17">
      <c r="A5" s="2" t="s">
        <v>96</v>
      </c>
      <c r="B5" s="8" t="s">
        <v>288</v>
      </c>
      <c r="C5" s="9"/>
      <c r="D5" s="9"/>
      <c r="E5" s="9"/>
      <c r="F5" s="9"/>
      <c r="G5" s="9"/>
      <c r="H5" s="9">
        <v>73.118740038148985</v>
      </c>
      <c r="I5" s="9">
        <v>65.560273836586461</v>
      </c>
      <c r="J5" s="9">
        <v>72.579478388084326</v>
      </c>
      <c r="K5" s="9">
        <v>66.559465504318169</v>
      </c>
      <c r="L5" s="9">
        <v>62.511243355883053</v>
      </c>
      <c r="M5" s="10"/>
      <c r="N5" s="11" t="s">
        <v>154</v>
      </c>
      <c r="Q5" s="12"/>
    </row>
    <row r="6" spans="1:17">
      <c r="A6" s="2" t="s">
        <v>99</v>
      </c>
      <c r="B6" s="8" t="s">
        <v>288</v>
      </c>
      <c r="C6" s="9"/>
      <c r="D6" s="9">
        <v>90</v>
      </c>
      <c r="E6" s="9">
        <v>81</v>
      </c>
      <c r="F6" s="9">
        <v>79</v>
      </c>
      <c r="G6" s="9">
        <v>76</v>
      </c>
      <c r="H6" s="9">
        <v>73.658275741632494</v>
      </c>
      <c r="I6" s="9">
        <v>72.227944979489948</v>
      </c>
      <c r="J6" s="9">
        <v>74.749353501037632</v>
      </c>
      <c r="K6" s="9">
        <v>63.750304135107541</v>
      </c>
      <c r="L6" s="9">
        <v>63.910345113311507</v>
      </c>
      <c r="M6" s="10">
        <v>59.400482849793029</v>
      </c>
      <c r="N6" s="11">
        <v>53.396870892292867</v>
      </c>
      <c r="Q6" s="12">
        <f t="shared" ref="Q6:Q28" si="0">M6/L6-1</f>
        <v>-7.0565450014744902E-2</v>
      </c>
    </row>
    <row r="7" spans="1:17">
      <c r="A7" s="2" t="s">
        <v>350</v>
      </c>
      <c r="B7" s="8" t="s">
        <v>288</v>
      </c>
      <c r="C7" s="9"/>
      <c r="D7" s="9">
        <v>104</v>
      </c>
      <c r="E7" s="9">
        <v>93</v>
      </c>
      <c r="F7" s="9">
        <v>92</v>
      </c>
      <c r="G7" s="9">
        <v>84</v>
      </c>
      <c r="H7" s="9">
        <v>80.219478281347008</v>
      </c>
      <c r="I7" s="9">
        <v>79.86413746226799</v>
      </c>
      <c r="J7" s="9">
        <v>83.710953008443653</v>
      </c>
      <c r="K7" s="9">
        <v>63.827434479170194</v>
      </c>
      <c r="L7" s="9">
        <v>63.874557444546248</v>
      </c>
      <c r="M7" s="10"/>
      <c r="N7" s="11" t="s">
        <v>154</v>
      </c>
      <c r="Q7" s="12"/>
    </row>
    <row r="8" spans="1:17">
      <c r="A8" s="2" t="s">
        <v>101</v>
      </c>
      <c r="B8" s="8" t="s">
        <v>289</v>
      </c>
      <c r="C8" s="9">
        <v>119</v>
      </c>
      <c r="D8" s="9">
        <v>114</v>
      </c>
      <c r="E8" s="9">
        <v>115</v>
      </c>
      <c r="F8" s="9">
        <v>105</v>
      </c>
      <c r="G8" s="9">
        <v>100</v>
      </c>
      <c r="H8" s="9">
        <v>89.155996159754238</v>
      </c>
      <c r="I8" s="9">
        <v>81.911862499495555</v>
      </c>
      <c r="J8" s="9">
        <v>69.785081237041197</v>
      </c>
      <c r="K8" s="9">
        <v>71.195253292041201</v>
      </c>
      <c r="L8" s="9">
        <v>72.620423996448324</v>
      </c>
      <c r="M8" s="10">
        <v>70.08081899472684</v>
      </c>
      <c r="N8" s="11">
        <v>54.952259033433307</v>
      </c>
      <c r="Q8" s="12">
        <f t="shared" si="0"/>
        <v>-3.4970947041643385E-2</v>
      </c>
    </row>
    <row r="9" spans="1:17">
      <c r="A9" s="2" t="s">
        <v>104</v>
      </c>
      <c r="B9" s="8" t="s">
        <v>288</v>
      </c>
      <c r="C9" s="9">
        <v>103</v>
      </c>
      <c r="D9" s="9">
        <v>102</v>
      </c>
      <c r="E9" s="9">
        <v>98</v>
      </c>
      <c r="F9" s="9">
        <v>96</v>
      </c>
      <c r="G9" s="9">
        <v>95</v>
      </c>
      <c r="H9" s="9">
        <v>90.995371206284531</v>
      </c>
      <c r="I9" s="9">
        <v>81.038131655693007</v>
      </c>
      <c r="J9" s="9">
        <v>80.534808316261945</v>
      </c>
      <c r="K9" s="9">
        <v>75.688284599219458</v>
      </c>
      <c r="L9" s="9">
        <v>79.260207263875841</v>
      </c>
      <c r="M9" s="10">
        <v>72.76493790384194</v>
      </c>
      <c r="N9" s="11">
        <v>65.64035415306634</v>
      </c>
      <c r="Q9" s="12">
        <f t="shared" si="0"/>
        <v>-8.1948679977704608E-2</v>
      </c>
    </row>
    <row r="10" spans="1:17">
      <c r="A10" s="2" t="s">
        <v>351</v>
      </c>
      <c r="B10" s="8" t="s">
        <v>288</v>
      </c>
      <c r="C10" s="9">
        <v>88</v>
      </c>
      <c r="D10" s="9">
        <v>89</v>
      </c>
      <c r="E10" s="9">
        <v>67</v>
      </c>
      <c r="F10" s="9">
        <v>69</v>
      </c>
      <c r="G10" s="9">
        <v>70</v>
      </c>
      <c r="H10" s="9">
        <v>71.563331451260368</v>
      </c>
      <c r="I10" s="9">
        <v>71.245362831373185</v>
      </c>
      <c r="J10" s="9">
        <v>72.481733764858902</v>
      </c>
      <c r="K10" s="9">
        <v>71.493417706065486</v>
      </c>
      <c r="L10" s="9">
        <v>66.574195780006917</v>
      </c>
      <c r="M10" s="10">
        <v>70.591104238305491</v>
      </c>
      <c r="N10" s="11">
        <v>63.508067633833193</v>
      </c>
      <c r="Q10" s="12">
        <f t="shared" si="0"/>
        <v>6.0337318554659847E-2</v>
      </c>
    </row>
    <row r="11" spans="1:17">
      <c r="A11" s="2" t="s">
        <v>352</v>
      </c>
      <c r="B11" s="8" t="s">
        <v>288</v>
      </c>
      <c r="C11" s="9"/>
      <c r="D11" s="9"/>
      <c r="E11" s="9"/>
      <c r="F11" s="9"/>
      <c r="G11" s="9"/>
      <c r="H11" s="9">
        <v>83.03433334258753</v>
      </c>
      <c r="I11" s="9">
        <v>104.11432794430203</v>
      </c>
      <c r="J11" s="9">
        <v>106.0041641070645</v>
      </c>
      <c r="K11" s="9">
        <v>78.686090390522168</v>
      </c>
      <c r="L11" s="9">
        <v>82.874270281628355</v>
      </c>
      <c r="M11" s="10"/>
      <c r="N11" s="11" t="s">
        <v>154</v>
      </c>
      <c r="Q11" s="12"/>
    </row>
    <row r="12" spans="1:17">
      <c r="A12" s="2" t="s">
        <v>353</v>
      </c>
      <c r="B12" s="8" t="s">
        <v>288</v>
      </c>
      <c r="C12" s="9"/>
      <c r="D12" s="9"/>
      <c r="E12" s="9"/>
      <c r="F12" s="9"/>
      <c r="G12" s="9"/>
      <c r="H12" s="9">
        <v>72.34865751494398</v>
      </c>
      <c r="I12" s="9">
        <v>83.353606172119811</v>
      </c>
      <c r="J12" s="9">
        <v>82.211210772222486</v>
      </c>
      <c r="K12" s="9">
        <v>73.794971526886769</v>
      </c>
      <c r="L12" s="9">
        <v>65.102320554904111</v>
      </c>
      <c r="M12" s="10">
        <v>65.827640958573554</v>
      </c>
      <c r="N12" s="11">
        <v>48.835720422890986</v>
      </c>
      <c r="Q12" s="12">
        <f t="shared" si="0"/>
        <v>1.1141237324370667E-2</v>
      </c>
    </row>
    <row r="13" spans="1:17">
      <c r="A13" s="2" t="s">
        <v>354</v>
      </c>
      <c r="B13" s="8" t="s">
        <v>290</v>
      </c>
      <c r="C13" s="9"/>
      <c r="D13" s="9">
        <v>104</v>
      </c>
      <c r="E13" s="9">
        <v>94</v>
      </c>
      <c r="F13" s="9">
        <v>90</v>
      </c>
      <c r="G13" s="9">
        <v>66</v>
      </c>
      <c r="H13" s="9">
        <v>67.900000000000006</v>
      </c>
      <c r="I13" s="9">
        <v>67</v>
      </c>
      <c r="J13" s="9">
        <v>81</v>
      </c>
      <c r="K13" s="9">
        <v>82.516942076545163</v>
      </c>
      <c r="L13" s="9">
        <v>88.157690366170925</v>
      </c>
      <c r="M13" s="10"/>
      <c r="N13" s="11" t="s">
        <v>154</v>
      </c>
      <c r="Q13" s="12"/>
    </row>
    <row r="14" spans="1:17">
      <c r="A14" s="2" t="s">
        <v>355</v>
      </c>
      <c r="B14" s="8" t="s">
        <v>356</v>
      </c>
      <c r="C14" s="9"/>
      <c r="D14" s="9"/>
      <c r="E14" s="9"/>
      <c r="F14" s="9"/>
      <c r="G14" s="9"/>
      <c r="H14" s="9">
        <v>47.69775556340516</v>
      </c>
      <c r="I14" s="9">
        <v>47.514163899682096</v>
      </c>
      <c r="J14" s="9">
        <v>48.12051987996999</v>
      </c>
      <c r="K14" s="9">
        <v>44.305779444861216</v>
      </c>
      <c r="L14" s="9">
        <v>45.710412603150779</v>
      </c>
      <c r="M14" s="10"/>
      <c r="N14" s="11" t="s">
        <v>154</v>
      </c>
      <c r="Q14" s="12"/>
    </row>
    <row r="15" spans="1:17">
      <c r="A15" s="2" t="s">
        <v>108</v>
      </c>
      <c r="B15" s="8" t="s">
        <v>290</v>
      </c>
      <c r="C15" s="9"/>
      <c r="D15" s="9"/>
      <c r="E15" s="9"/>
      <c r="F15" s="9"/>
      <c r="G15" s="9"/>
      <c r="H15" s="9">
        <v>68.629549549549537</v>
      </c>
      <c r="I15" s="9">
        <v>64.196956956956953</v>
      </c>
      <c r="J15" s="9">
        <v>68.971675719171174</v>
      </c>
      <c r="K15" s="9">
        <v>68.192838463085891</v>
      </c>
      <c r="L15" s="9">
        <v>66.045895958415599</v>
      </c>
      <c r="M15" s="10">
        <v>58.494189799870888</v>
      </c>
      <c r="N15" s="11">
        <v>45.332633957391863</v>
      </c>
      <c r="Q15" s="12">
        <f t="shared" si="0"/>
        <v>-0.11434027881610509</v>
      </c>
    </row>
    <row r="16" spans="1:17">
      <c r="A16" s="2" t="s">
        <v>357</v>
      </c>
      <c r="B16" s="8" t="s">
        <v>288</v>
      </c>
      <c r="C16" s="9"/>
      <c r="D16" s="9"/>
      <c r="E16" s="9"/>
      <c r="F16" s="9"/>
      <c r="G16" s="9"/>
      <c r="H16" s="9">
        <v>104.35564154849983</v>
      </c>
      <c r="I16" s="9">
        <v>91.579374558505535</v>
      </c>
      <c r="J16" s="9">
        <v>103.01732673267327</v>
      </c>
      <c r="K16" s="9">
        <v>103.11489644003476</v>
      </c>
      <c r="L16" s="9">
        <v>112.57153046745341</v>
      </c>
      <c r="M16" s="10">
        <v>123.00448547153816</v>
      </c>
      <c r="N16" s="11">
        <v>108.17474084263677</v>
      </c>
      <c r="Q16" s="12">
        <f t="shared" si="0"/>
        <v>9.2678450410702329E-2</v>
      </c>
    </row>
    <row r="17" spans="1:17">
      <c r="A17" s="2" t="s">
        <v>109</v>
      </c>
      <c r="B17" s="8" t="s">
        <v>288</v>
      </c>
      <c r="C17" s="9"/>
      <c r="D17" s="9"/>
      <c r="E17" s="9"/>
      <c r="F17" s="9"/>
      <c r="G17" s="9"/>
      <c r="H17" s="9">
        <v>70.083728086720001</v>
      </c>
      <c r="I17" s="9">
        <v>69.425533521859023</v>
      </c>
      <c r="J17" s="9">
        <v>71.304029684335433</v>
      </c>
      <c r="K17" s="9">
        <v>66.419300684949064</v>
      </c>
      <c r="L17" s="9">
        <v>67.339907350200349</v>
      </c>
      <c r="M17" s="10">
        <v>61.700890820206403</v>
      </c>
      <c r="N17" s="11">
        <v>50.076620117207646</v>
      </c>
      <c r="Q17" s="12">
        <f t="shared" si="0"/>
        <v>-8.3739594423085761E-2</v>
      </c>
    </row>
    <row r="18" spans="1:17">
      <c r="A18" s="2" t="s">
        <v>358</v>
      </c>
      <c r="B18" s="8" t="s">
        <v>288</v>
      </c>
      <c r="C18" s="9"/>
      <c r="D18" s="9"/>
      <c r="E18" s="9"/>
      <c r="F18" s="9"/>
      <c r="G18" s="9"/>
      <c r="H18" s="9">
        <v>60.95332291418692</v>
      </c>
      <c r="I18" s="9">
        <v>63.882310566463445</v>
      </c>
      <c r="J18" s="9">
        <v>71.58607356857523</v>
      </c>
      <c r="K18" s="9">
        <v>72.082534398579682</v>
      </c>
      <c r="L18" s="9">
        <v>74.265488291835794</v>
      </c>
      <c r="M18" s="10"/>
      <c r="N18" s="11" t="s">
        <v>154</v>
      </c>
      <c r="Q18" s="12"/>
    </row>
    <row r="19" spans="1:17" s="2" customFormat="1">
      <c r="A19" s="2" t="s">
        <v>359</v>
      </c>
      <c r="B19" s="8" t="s">
        <v>290</v>
      </c>
      <c r="C19" s="15"/>
      <c r="D19" s="15"/>
      <c r="E19" s="15"/>
      <c r="F19" s="9"/>
      <c r="G19" s="9"/>
      <c r="H19" s="9">
        <v>86.603880198185152</v>
      </c>
      <c r="I19" s="9">
        <v>79.053415353782782</v>
      </c>
      <c r="J19" s="9">
        <v>86.111525762122369</v>
      </c>
      <c r="K19" s="9">
        <v>81.077387986313823</v>
      </c>
      <c r="L19" s="9">
        <v>82.02428559244315</v>
      </c>
      <c r="M19" s="10"/>
      <c r="N19" s="11" t="s">
        <v>154</v>
      </c>
      <c r="Q19" s="12"/>
    </row>
    <row r="20" spans="1:17">
      <c r="A20" s="2" t="s">
        <v>360</v>
      </c>
      <c r="B20" s="8" t="s">
        <v>289</v>
      </c>
      <c r="C20" s="9">
        <v>101</v>
      </c>
      <c r="D20" s="9">
        <v>88</v>
      </c>
      <c r="E20" s="9">
        <v>96</v>
      </c>
      <c r="F20" s="9">
        <v>92</v>
      </c>
      <c r="G20" s="9">
        <v>87</v>
      </c>
      <c r="H20" s="9">
        <v>82.20018129794154</v>
      </c>
      <c r="I20" s="9">
        <v>86.329690462061549</v>
      </c>
      <c r="J20" s="9">
        <v>77.82145146028131</v>
      </c>
      <c r="K20" s="9">
        <v>74.629986367500138</v>
      </c>
      <c r="L20" s="9">
        <v>70.649915638883101</v>
      </c>
      <c r="M20" s="10"/>
      <c r="N20" s="11" t="s">
        <v>154</v>
      </c>
      <c r="Q20" s="12"/>
    </row>
    <row r="21" spans="1:17">
      <c r="A21" s="2" t="s">
        <v>112</v>
      </c>
      <c r="B21" s="8" t="s">
        <v>361</v>
      </c>
      <c r="C21" s="9"/>
      <c r="D21" s="9"/>
      <c r="E21" s="9"/>
      <c r="F21" s="9"/>
      <c r="G21" s="9"/>
      <c r="H21" s="9"/>
      <c r="I21" s="9">
        <v>57.434375048418836</v>
      </c>
      <c r="J21" s="9">
        <v>50.132764637456368</v>
      </c>
      <c r="K21" s="9">
        <v>51.387789508143051</v>
      </c>
      <c r="L21" s="9">
        <v>52.861436026633072</v>
      </c>
      <c r="M21" s="10">
        <v>50.092730035786069</v>
      </c>
      <c r="N21" s="11">
        <v>42.272306743992509</v>
      </c>
      <c r="Q21" s="12">
        <f t="shared" si="0"/>
        <v>-5.2376670006695436E-2</v>
      </c>
    </row>
    <row r="22" spans="1:17">
      <c r="A22" s="2" t="s">
        <v>114</v>
      </c>
      <c r="B22" s="8" t="s">
        <v>290</v>
      </c>
      <c r="C22" s="9"/>
      <c r="D22" s="9"/>
      <c r="E22" s="9"/>
      <c r="F22" s="9"/>
      <c r="G22" s="9"/>
      <c r="H22" s="9">
        <v>86.87490436607213</v>
      </c>
      <c r="I22" s="9">
        <v>65.173212319896379</v>
      </c>
      <c r="J22" s="9">
        <v>69.455993605310013</v>
      </c>
      <c r="K22" s="9">
        <v>75.721132532064203</v>
      </c>
      <c r="L22" s="9">
        <v>81.657988222957158</v>
      </c>
      <c r="M22" s="10">
        <v>86.660308139065904</v>
      </c>
      <c r="N22" s="11">
        <v>79.860911026861331</v>
      </c>
      <c r="Q22" s="12">
        <f t="shared" si="0"/>
        <v>6.1259406764351265E-2</v>
      </c>
    </row>
    <row r="23" spans="1:17">
      <c r="A23" s="2" t="s">
        <v>115</v>
      </c>
      <c r="B23" s="8" t="s">
        <v>288</v>
      </c>
      <c r="C23" s="9"/>
      <c r="D23" s="9">
        <v>144</v>
      </c>
      <c r="E23" s="9">
        <v>114</v>
      </c>
      <c r="F23" s="9">
        <v>93</v>
      </c>
      <c r="G23" s="9">
        <v>87</v>
      </c>
      <c r="H23" s="9">
        <v>96.840670505087388</v>
      </c>
      <c r="I23" s="9">
        <v>98.122351946627646</v>
      </c>
      <c r="J23" s="9">
        <v>107.20356102743071</v>
      </c>
      <c r="K23" s="9">
        <v>92.890669267961655</v>
      </c>
      <c r="L23" s="9">
        <v>91.401530758958643</v>
      </c>
      <c r="M23" s="10">
        <v>76.485623382898481</v>
      </c>
      <c r="N23" s="11">
        <v>59.452017675114554</v>
      </c>
      <c r="Q23" s="12">
        <f t="shared" si="0"/>
        <v>-0.16319100185965096</v>
      </c>
    </row>
    <row r="24" spans="1:17">
      <c r="A24" s="2" t="s">
        <v>120</v>
      </c>
      <c r="B24" s="8" t="s">
        <v>288</v>
      </c>
      <c r="C24" s="9"/>
      <c r="D24" s="9"/>
      <c r="E24" s="9">
        <v>60</v>
      </c>
      <c r="F24" s="9">
        <v>57</v>
      </c>
      <c r="G24" s="9">
        <v>59</v>
      </c>
      <c r="H24" s="9">
        <v>59.480553028720884</v>
      </c>
      <c r="I24" s="9">
        <v>56.168052065097484</v>
      </c>
      <c r="J24" s="9">
        <v>59.64276210493162</v>
      </c>
      <c r="K24" s="9">
        <v>59.417187718056788</v>
      </c>
      <c r="L24" s="9">
        <v>58.092056133708439</v>
      </c>
      <c r="M24" s="10">
        <v>55.239691188008429</v>
      </c>
      <c r="N24" s="11">
        <v>48.093657956251512</v>
      </c>
      <c r="Q24" s="12">
        <f t="shared" si="0"/>
        <v>-4.9100774452445317E-2</v>
      </c>
    </row>
    <row r="25" spans="1:17">
      <c r="A25" s="2" t="s">
        <v>362</v>
      </c>
      <c r="B25" s="8" t="s">
        <v>288</v>
      </c>
      <c r="C25" s="9">
        <v>133</v>
      </c>
      <c r="D25" s="9">
        <v>121</v>
      </c>
      <c r="E25" s="9">
        <v>109</v>
      </c>
      <c r="F25" s="9">
        <v>97</v>
      </c>
      <c r="G25" s="9">
        <v>99</v>
      </c>
      <c r="H25" s="9">
        <v>99.52458576310508</v>
      </c>
      <c r="I25" s="9">
        <v>96.238336315628686</v>
      </c>
      <c r="J25" s="9">
        <v>95.256148306332193</v>
      </c>
      <c r="K25" s="9">
        <v>95.077145480989344</v>
      </c>
      <c r="L25" s="9">
        <v>93.370968752092168</v>
      </c>
      <c r="M25" s="10">
        <v>101.50785804593662</v>
      </c>
      <c r="N25" s="11">
        <v>82.440759113577286</v>
      </c>
      <c r="Q25" s="12">
        <f t="shared" si="0"/>
        <v>8.7145816334503134E-2</v>
      </c>
    </row>
    <row r="26" spans="1:17">
      <c r="A26" s="2" t="s">
        <v>121</v>
      </c>
      <c r="B26" s="8" t="s">
        <v>288</v>
      </c>
      <c r="C26" s="9"/>
      <c r="D26" s="9"/>
      <c r="E26" s="9"/>
      <c r="F26" s="9"/>
      <c r="G26" s="9"/>
      <c r="H26" s="9"/>
      <c r="I26" s="9"/>
      <c r="J26" s="9">
        <v>58.753010512563833</v>
      </c>
      <c r="K26" s="9">
        <v>54.007339179268868</v>
      </c>
      <c r="L26" s="9">
        <v>49.650471601530612</v>
      </c>
      <c r="M26" s="10">
        <v>50.18312751510058</v>
      </c>
      <c r="N26" s="11">
        <v>54.688090133892238</v>
      </c>
      <c r="Q26" s="12">
        <f t="shared" si="0"/>
        <v>1.0728113880665413E-2</v>
      </c>
    </row>
    <row r="27" spans="1:17">
      <c r="A27" s="2" t="s">
        <v>123</v>
      </c>
      <c r="B27" s="8" t="s">
        <v>289</v>
      </c>
      <c r="C27" s="9"/>
      <c r="D27" s="9"/>
      <c r="E27" s="9"/>
      <c r="F27" s="9"/>
      <c r="G27" s="9"/>
      <c r="H27" s="9"/>
      <c r="I27" s="9"/>
      <c r="J27" s="9">
        <v>31.685272337747893</v>
      </c>
      <c r="K27" s="9">
        <v>35.314491230744657</v>
      </c>
      <c r="L27" s="9">
        <v>37.419926266021996</v>
      </c>
      <c r="M27" s="10">
        <v>33.642847626024874</v>
      </c>
      <c r="N27" s="11">
        <v>26.020268663175983</v>
      </c>
      <c r="Q27" s="12">
        <f t="shared" si="0"/>
        <v>-0.100937629142973</v>
      </c>
    </row>
    <row r="28" spans="1:17">
      <c r="A28" s="2" t="s">
        <v>124</v>
      </c>
      <c r="B28" s="8" t="s">
        <v>288</v>
      </c>
      <c r="C28" s="9"/>
      <c r="D28" s="9"/>
      <c r="E28" s="9"/>
      <c r="F28" s="9"/>
      <c r="G28" s="9"/>
      <c r="H28" s="9">
        <v>79.053415353782782</v>
      </c>
      <c r="I28" s="9">
        <v>69.184601054050731</v>
      </c>
      <c r="J28" s="9">
        <v>78.468576843059296</v>
      </c>
      <c r="K28" s="9">
        <v>74.953608751902067</v>
      </c>
      <c r="L28" s="9">
        <v>75.896626634422248</v>
      </c>
      <c r="M28" s="10">
        <v>78.016477435750303</v>
      </c>
      <c r="N28" s="11">
        <v>74.273896212953929</v>
      </c>
      <c r="Q28" s="12">
        <f t="shared" si="0"/>
        <v>2.7930764453325763E-2</v>
      </c>
    </row>
    <row r="29" spans="1:17">
      <c r="A29" s="2" t="s">
        <v>363</v>
      </c>
      <c r="B29" s="8" t="s">
        <v>289</v>
      </c>
      <c r="C29" s="9"/>
      <c r="D29" s="9"/>
      <c r="E29" s="9"/>
      <c r="F29" s="9"/>
      <c r="G29" s="9"/>
      <c r="H29" s="9">
        <v>48.237025011974488</v>
      </c>
      <c r="I29" s="9">
        <v>43.118797916890372</v>
      </c>
      <c r="J29" s="9">
        <v>41.921997773273581</v>
      </c>
      <c r="K29" s="9">
        <v>44.890058522938141</v>
      </c>
      <c r="L29" s="9">
        <v>45.379382797110964</v>
      </c>
      <c r="M29" s="10"/>
      <c r="N29" s="11" t="s">
        <v>154</v>
      </c>
    </row>
    <row r="30" spans="1:17">
      <c r="A30" s="2" t="s">
        <v>364</v>
      </c>
      <c r="B30" s="8" t="s">
        <v>288</v>
      </c>
      <c r="C30" s="9"/>
      <c r="D30" s="9"/>
      <c r="E30" s="9"/>
      <c r="F30" s="9"/>
      <c r="G30" s="9"/>
      <c r="H30" s="9">
        <v>92.90552125982434</v>
      </c>
      <c r="I30" s="9">
        <v>82.649459935327158</v>
      </c>
      <c r="J30" s="9">
        <v>87.199658968713493</v>
      </c>
      <c r="K30" s="9">
        <v>66.169236467718179</v>
      </c>
      <c r="L30" s="9">
        <v>65.154694704472362</v>
      </c>
      <c r="M30" s="10"/>
      <c r="N30" s="11" t="s">
        <v>154</v>
      </c>
    </row>
    <row r="31" spans="1:17">
      <c r="A31" s="2" t="s">
        <v>365</v>
      </c>
      <c r="B31" s="8" t="s">
        <v>288</v>
      </c>
      <c r="C31" s="9"/>
      <c r="D31" s="9"/>
      <c r="E31" s="9"/>
      <c r="F31" s="9"/>
      <c r="G31" s="9"/>
      <c r="H31" s="9"/>
      <c r="I31" s="9"/>
      <c r="J31" s="9"/>
      <c r="K31" s="9"/>
      <c r="L31" s="9"/>
      <c r="M31" s="10">
        <v>78.679881468938518</v>
      </c>
      <c r="N31" s="11">
        <v>54.928512011853108</v>
      </c>
    </row>
    <row r="32" spans="1:17">
      <c r="A32" s="2" t="s">
        <v>107</v>
      </c>
      <c r="B32" s="8" t="s">
        <v>288</v>
      </c>
      <c r="C32" s="9"/>
      <c r="D32" s="9"/>
      <c r="E32" s="9"/>
      <c r="F32" s="9"/>
      <c r="G32" s="9"/>
      <c r="H32" s="9"/>
      <c r="I32" s="9"/>
      <c r="J32" s="9"/>
      <c r="K32" s="9"/>
      <c r="L32" s="9"/>
      <c r="M32" s="10">
        <v>60.572027170077632</v>
      </c>
      <c r="N32" s="11">
        <v>50.032776111503182</v>
      </c>
    </row>
    <row r="33" spans="1:14">
      <c r="A33" s="2" t="s">
        <v>366</v>
      </c>
      <c r="B33" s="8" t="s">
        <v>289</v>
      </c>
      <c r="C33" s="9"/>
      <c r="D33" s="9"/>
      <c r="E33" s="9"/>
      <c r="F33" s="9"/>
      <c r="G33" s="9"/>
      <c r="H33" s="9"/>
      <c r="I33" s="9"/>
      <c r="J33" s="9"/>
      <c r="K33" s="9"/>
      <c r="L33" s="9"/>
      <c r="M33" s="10">
        <v>56.013820302221326</v>
      </c>
      <c r="N33" s="11">
        <v>39.108756243054401</v>
      </c>
    </row>
    <row r="34" spans="1:14">
      <c r="A34" s="2" t="s">
        <v>367</v>
      </c>
      <c r="B34" s="8" t="s">
        <v>289</v>
      </c>
      <c r="C34" s="9"/>
      <c r="D34" s="9"/>
      <c r="E34" s="9"/>
      <c r="F34" s="9"/>
      <c r="G34" s="9"/>
      <c r="H34" s="9"/>
      <c r="I34" s="9"/>
      <c r="J34" s="9"/>
      <c r="K34" s="9"/>
      <c r="L34" s="9"/>
      <c r="M34" s="10">
        <v>56.586553106212435</v>
      </c>
      <c r="N34" s="11">
        <v>47.899362161823646</v>
      </c>
    </row>
    <row r="35" spans="1:14">
      <c r="A35" s="2" t="s">
        <v>107</v>
      </c>
      <c r="C35" s="9"/>
      <c r="D35" s="9"/>
      <c r="E35" s="9"/>
      <c r="F35" s="9"/>
      <c r="G35" s="9"/>
      <c r="H35" s="9"/>
      <c r="I35" s="9"/>
      <c r="J35" s="9"/>
      <c r="K35" s="9"/>
      <c r="L35" s="9"/>
      <c r="M35" s="9"/>
      <c r="N35" s="11">
        <v>50.032776111503182</v>
      </c>
    </row>
    <row r="36" spans="1:14">
      <c r="A36" s="2" t="s">
        <v>125</v>
      </c>
      <c r="C36" s="9"/>
      <c r="D36" s="9"/>
      <c r="E36" s="9"/>
      <c r="F36" s="9"/>
      <c r="G36" s="9"/>
      <c r="H36" s="9"/>
      <c r="I36" s="9"/>
      <c r="J36" s="9"/>
      <c r="K36" s="9"/>
      <c r="L36" s="9"/>
      <c r="M36" s="9"/>
      <c r="N36" s="11">
        <v>65.666383204077789</v>
      </c>
    </row>
    <row r="37" spans="1:14">
      <c r="A37" s="2" t="s">
        <v>122</v>
      </c>
      <c r="C37" s="9"/>
      <c r="D37" s="9"/>
      <c r="E37" s="9"/>
      <c r="F37" s="9"/>
      <c r="G37" s="9"/>
      <c r="H37" s="9"/>
      <c r="I37" s="9"/>
      <c r="J37" s="9"/>
      <c r="K37" s="9"/>
      <c r="L37" s="9"/>
      <c r="M37" s="9"/>
      <c r="N37" s="11" t="s">
        <v>154</v>
      </c>
    </row>
    <row r="38" spans="1:14">
      <c r="A38" s="1" t="s">
        <v>369</v>
      </c>
      <c r="C38" s="9"/>
      <c r="D38" s="9"/>
      <c r="E38" s="9"/>
      <c r="F38" s="9"/>
      <c r="G38" s="9"/>
      <c r="H38" s="9"/>
      <c r="I38" s="9"/>
      <c r="J38" s="9"/>
      <c r="K38" s="9"/>
      <c r="L38" s="9"/>
    </row>
    <row r="39" spans="1:14">
      <c r="A39" s="1" t="s">
        <v>370</v>
      </c>
      <c r="C39" s="14"/>
      <c r="D39" s="14">
        <v>104</v>
      </c>
      <c r="E39" s="14">
        <v>91</v>
      </c>
      <c r="F39" s="14">
        <v>88</v>
      </c>
      <c r="G39" s="14">
        <v>84.216876726098008</v>
      </c>
      <c r="H39" s="14">
        <v>81</v>
      </c>
      <c r="I39" s="14">
        <v>77.218505192216725</v>
      </c>
      <c r="J39" s="14">
        <v>75.246201123032776</v>
      </c>
      <c r="K39" s="14">
        <v>69.063610951198584</v>
      </c>
      <c r="L39" s="14">
        <v>70.365429230787782</v>
      </c>
      <c r="M39" s="10">
        <v>57.149065213710003</v>
      </c>
      <c r="N39" s="11">
        <v>48.150083931286829</v>
      </c>
    </row>
    <row r="40" spans="1:14">
      <c r="A40" s="1" t="s">
        <v>87</v>
      </c>
      <c r="C40" s="14">
        <v>109.27997191775928</v>
      </c>
      <c r="D40" s="14">
        <v>104.8358447340409</v>
      </c>
      <c r="E40" s="14">
        <v>94.055977595254745</v>
      </c>
      <c r="F40" s="14">
        <v>93.520368906959959</v>
      </c>
      <c r="G40" s="14">
        <v>87.703135180379263</v>
      </c>
      <c r="H40" s="14">
        <v>83</v>
      </c>
      <c r="I40" s="14">
        <v>77.071244104890894</v>
      </c>
      <c r="J40" s="14">
        <v>67.705944567009027</v>
      </c>
      <c r="K40" s="14">
        <v>66.594608841981426</v>
      </c>
      <c r="L40" s="14">
        <v>66.465066295514802</v>
      </c>
      <c r="M40" s="10">
        <v>64.786530210686323</v>
      </c>
      <c r="N40" s="11">
        <v>55.199189026702534</v>
      </c>
    </row>
    <row r="41" spans="1:14">
      <c r="A41" s="1" t="s">
        <v>371</v>
      </c>
      <c r="C41" s="14">
        <v>105.19394804908497</v>
      </c>
      <c r="D41" s="14">
        <v>100.35275700516685</v>
      </c>
      <c r="E41" s="14">
        <v>94.202929034599123</v>
      </c>
      <c r="F41" s="14">
        <v>89.292447084619553</v>
      </c>
      <c r="G41" s="14">
        <v>86.309990658038274</v>
      </c>
      <c r="H41" s="14">
        <v>78.974630096715146</v>
      </c>
      <c r="I41" s="14">
        <v>76.751894710016884</v>
      </c>
      <c r="J41" s="14">
        <v>74.326808115322706</v>
      </c>
      <c r="K41" s="14">
        <v>71.038697978109354</v>
      </c>
      <c r="L41" s="14">
        <v>71.561516206228575</v>
      </c>
      <c r="M41" s="10">
        <v>68.036736851103257</v>
      </c>
      <c r="N41" s="11">
        <v>57.592699579918182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39EA-EFEB-4E9F-A3DE-070D78C7D802}">
  <dimension ref="A2:R37"/>
  <sheetViews>
    <sheetView workbookViewId="0">
      <pane xSplit="1" topLeftCell="B1" activePane="topRight" state="frozen"/>
      <selection activeCell="F33" sqref="F33"/>
      <selection pane="topRight" activeCell="F33" sqref="F33"/>
    </sheetView>
  </sheetViews>
  <sheetFormatPr defaultColWidth="10.140625" defaultRowHeight="15"/>
  <cols>
    <col min="1" max="1" width="51.42578125" customWidth="1"/>
    <col min="4" max="5" width="10.140625" customWidth="1"/>
    <col min="9" max="9" width="10.42578125" customWidth="1"/>
    <col min="10" max="10" width="14" customWidth="1"/>
  </cols>
  <sheetData>
    <row r="2" spans="1:18" ht="26.25">
      <c r="A2" s="4" t="s">
        <v>373</v>
      </c>
    </row>
    <row r="3" spans="1:18">
      <c r="B3" t="s">
        <v>346</v>
      </c>
      <c r="D3" t="s">
        <v>337</v>
      </c>
      <c r="E3" t="s">
        <v>338</v>
      </c>
      <c r="F3" t="s">
        <v>339</v>
      </c>
      <c r="G3" t="s">
        <v>340</v>
      </c>
      <c r="H3" t="s">
        <v>341</v>
      </c>
      <c r="I3" t="s">
        <v>342</v>
      </c>
      <c r="J3" t="s">
        <v>343</v>
      </c>
      <c r="K3" t="s">
        <v>344</v>
      </c>
      <c r="L3" t="s">
        <v>345</v>
      </c>
      <c r="M3" t="s">
        <v>346</v>
      </c>
      <c r="N3" s="6" t="s">
        <v>347</v>
      </c>
      <c r="O3" s="7" t="s">
        <v>348</v>
      </c>
      <c r="R3" t="s">
        <v>349</v>
      </c>
    </row>
    <row r="4" spans="1:18">
      <c r="A4" s="2" t="s">
        <v>94</v>
      </c>
      <c r="B4" s="9">
        <v>52.596066661644571</v>
      </c>
      <c r="C4" s="8" t="s">
        <v>288</v>
      </c>
      <c r="D4" s="9">
        <v>43</v>
      </c>
      <c r="E4" s="9">
        <v>54</v>
      </c>
      <c r="F4" s="9">
        <v>43</v>
      </c>
      <c r="G4" s="9">
        <v>36</v>
      </c>
      <c r="H4" s="9">
        <v>35</v>
      </c>
      <c r="I4" s="9">
        <v>51.77557376499766</v>
      </c>
      <c r="J4" s="9">
        <v>91.013228347517867</v>
      </c>
      <c r="K4" s="9">
        <v>50.173866544261124</v>
      </c>
      <c r="L4" s="9">
        <v>23.978120003971153</v>
      </c>
      <c r="M4" s="9">
        <v>52.596066661644571</v>
      </c>
      <c r="N4" s="10">
        <v>51.69880702090795</v>
      </c>
      <c r="O4" s="11">
        <v>45.849075346280948</v>
      </c>
      <c r="R4" s="12">
        <f>N4/M4-1</f>
        <v>-1.705944375097046E-2</v>
      </c>
    </row>
    <row r="5" spans="1:18">
      <c r="A5" s="2" t="s">
        <v>96</v>
      </c>
      <c r="B5" s="9">
        <v>52.336593984054112</v>
      </c>
      <c r="C5" s="8" t="s">
        <v>288</v>
      </c>
      <c r="D5" s="9"/>
      <c r="E5" s="9"/>
      <c r="F5" s="9"/>
      <c r="G5" s="9"/>
      <c r="H5" s="9"/>
      <c r="I5" s="9">
        <v>72.234362049593685</v>
      </c>
      <c r="J5" s="9">
        <v>59.78065767813748</v>
      </c>
      <c r="K5" s="9">
        <v>40.067241149183779</v>
      </c>
      <c r="L5" s="9">
        <v>48.449160899575865</v>
      </c>
      <c r="M5" s="9">
        <v>52.336593984054112</v>
      </c>
      <c r="N5" s="10" t="s">
        <v>154</v>
      </c>
      <c r="O5" s="11" t="s">
        <v>154</v>
      </c>
      <c r="R5" s="12"/>
    </row>
    <row r="6" spans="1:18">
      <c r="A6" s="2" t="s">
        <v>99</v>
      </c>
      <c r="B6" s="9">
        <v>95.106484574794621</v>
      </c>
      <c r="C6" s="8" t="s">
        <v>288</v>
      </c>
      <c r="D6" s="9"/>
      <c r="E6" s="9">
        <v>101</v>
      </c>
      <c r="F6" s="9">
        <v>101</v>
      </c>
      <c r="G6" s="9">
        <v>115</v>
      </c>
      <c r="H6" s="9">
        <v>96</v>
      </c>
      <c r="I6" s="9">
        <v>99.00459693240596</v>
      </c>
      <c r="J6" s="9">
        <v>91.795432049224203</v>
      </c>
      <c r="K6" s="9">
        <v>84.210807843107716</v>
      </c>
      <c r="L6" s="9">
        <v>91.414347267680299</v>
      </c>
      <c r="M6" s="9">
        <v>95.106484574794621</v>
      </c>
      <c r="N6" s="10">
        <v>77.830431966012213</v>
      </c>
      <c r="O6" s="11">
        <v>83.863442395115754</v>
      </c>
      <c r="R6" s="12">
        <f t="shared" ref="R6:R28" si="0">N6/M6-1</f>
        <v>-0.18164957611482313</v>
      </c>
    </row>
    <row r="7" spans="1:18">
      <c r="A7" s="2" t="s">
        <v>350</v>
      </c>
      <c r="B7" s="9">
        <v>58.503921069598547</v>
      </c>
      <c r="C7" s="8" t="s">
        <v>288</v>
      </c>
      <c r="D7" s="9"/>
      <c r="E7" s="9">
        <v>222</v>
      </c>
      <c r="F7" s="9">
        <v>239</v>
      </c>
      <c r="G7" s="9">
        <v>261</v>
      </c>
      <c r="H7" s="9">
        <v>198</v>
      </c>
      <c r="I7" s="9">
        <v>155.30822022649912</v>
      </c>
      <c r="J7" s="9">
        <v>173.61684078696669</v>
      </c>
      <c r="K7" s="9">
        <v>174.45887051165312</v>
      </c>
      <c r="L7" s="9">
        <v>71.023434230321115</v>
      </c>
      <c r="M7" s="9">
        <v>58.503921069598547</v>
      </c>
      <c r="N7" s="10" t="s">
        <v>154</v>
      </c>
      <c r="O7" s="11" t="s">
        <v>154</v>
      </c>
      <c r="R7" s="12"/>
    </row>
    <row r="8" spans="1:18">
      <c r="A8" s="2" t="s">
        <v>101</v>
      </c>
      <c r="B8" s="9">
        <v>137.81985424925298</v>
      </c>
      <c r="C8" s="8" t="s">
        <v>289</v>
      </c>
      <c r="D8" s="9">
        <v>104</v>
      </c>
      <c r="E8" s="9">
        <v>111</v>
      </c>
      <c r="F8" s="9">
        <v>97</v>
      </c>
      <c r="G8" s="9">
        <v>107</v>
      </c>
      <c r="H8" s="9">
        <v>123</v>
      </c>
      <c r="I8" s="9">
        <v>114.41334423963136</v>
      </c>
      <c r="J8" s="9">
        <v>148.22822137786099</v>
      </c>
      <c r="K8" s="9">
        <v>134.0998637515232</v>
      </c>
      <c r="L8" s="9">
        <v>142.90006121434146</v>
      </c>
      <c r="M8" s="9">
        <v>137.81985424925298</v>
      </c>
      <c r="N8" s="10">
        <v>139.65230310747728</v>
      </c>
      <c r="O8" s="11">
        <v>156.42540468486223</v>
      </c>
      <c r="R8" s="12">
        <f t="shared" si="0"/>
        <v>1.3295971528966E-2</v>
      </c>
    </row>
    <row r="9" spans="1:18">
      <c r="A9" s="2" t="s">
        <v>104</v>
      </c>
      <c r="B9" s="9">
        <v>95.985976911768262</v>
      </c>
      <c r="C9" s="8" t="s">
        <v>288</v>
      </c>
      <c r="D9" s="9">
        <v>71</v>
      </c>
      <c r="E9" s="9">
        <v>76</v>
      </c>
      <c r="F9" s="9">
        <v>77</v>
      </c>
      <c r="G9" s="9">
        <v>85</v>
      </c>
      <c r="H9" s="9">
        <v>77</v>
      </c>
      <c r="I9" s="9">
        <v>63.931144743745477</v>
      </c>
      <c r="J9" s="9">
        <v>67.143884206894299</v>
      </c>
      <c r="K9" s="9">
        <v>68.649896589487241</v>
      </c>
      <c r="L9" s="9">
        <v>71.371479075352738</v>
      </c>
      <c r="M9" s="9">
        <v>95.985976911768262</v>
      </c>
      <c r="N9" s="10">
        <v>80.036284015511384</v>
      </c>
      <c r="O9" s="11">
        <v>82.766771823758702</v>
      </c>
      <c r="R9" s="12">
        <f t="shared" si="0"/>
        <v>-0.16616690697348502</v>
      </c>
    </row>
    <row r="10" spans="1:18">
      <c r="A10" s="2" t="s">
        <v>352</v>
      </c>
      <c r="B10" s="9">
        <v>26.766630100921457</v>
      </c>
      <c r="C10" s="8" t="s">
        <v>288</v>
      </c>
      <c r="D10" s="9"/>
      <c r="E10" s="9"/>
      <c r="F10" s="9"/>
      <c r="G10" s="9"/>
      <c r="H10" s="9"/>
      <c r="I10" s="9">
        <v>12.150267600724296</v>
      </c>
      <c r="J10" s="9">
        <v>16.774482371732443</v>
      </c>
      <c r="K10" s="9">
        <v>20.347416070799518</v>
      </c>
      <c r="L10" s="9">
        <v>17.545137476901782</v>
      </c>
      <c r="M10" s="9">
        <v>26.766630100921457</v>
      </c>
      <c r="N10" s="10" t="s">
        <v>154</v>
      </c>
      <c r="O10" s="11" t="s">
        <v>154</v>
      </c>
      <c r="R10" s="12"/>
    </row>
    <row r="11" spans="1:18">
      <c r="A11" s="2" t="s">
        <v>353</v>
      </c>
      <c r="B11" s="9">
        <v>68.53646612533862</v>
      </c>
      <c r="C11" s="8" t="s">
        <v>288</v>
      </c>
      <c r="D11" s="9"/>
      <c r="E11" s="9"/>
      <c r="F11" s="9"/>
      <c r="G11" s="9"/>
      <c r="H11" s="9"/>
      <c r="I11" s="9">
        <v>69.902251653946323</v>
      </c>
      <c r="J11" s="9">
        <v>77.447567543540046</v>
      </c>
      <c r="K11" s="9">
        <v>60.564442549249534</v>
      </c>
      <c r="L11" s="9">
        <v>53.01464915389451</v>
      </c>
      <c r="M11" s="9">
        <v>68.53646612533862</v>
      </c>
      <c r="N11" s="10">
        <v>41.567168302971133</v>
      </c>
      <c r="O11" s="11">
        <v>43.606616875813572</v>
      </c>
      <c r="R11" s="12"/>
    </row>
    <row r="12" spans="1:18">
      <c r="A12" s="2" t="s">
        <v>355</v>
      </c>
      <c r="B12" s="9">
        <v>157.29852288072018</v>
      </c>
      <c r="C12" s="8" t="s">
        <v>356</v>
      </c>
      <c r="D12" s="9"/>
      <c r="E12" s="9"/>
      <c r="F12" s="9"/>
      <c r="G12" s="9"/>
      <c r="H12" s="9"/>
      <c r="I12" s="9">
        <v>150.84737619215826</v>
      </c>
      <c r="J12" s="9">
        <v>168.60044012716358</v>
      </c>
      <c r="K12" s="9">
        <v>167.85500831207798</v>
      </c>
      <c r="L12" s="9">
        <v>175.99231957989502</v>
      </c>
      <c r="M12" s="9">
        <v>157.29852288072018</v>
      </c>
      <c r="N12" s="10" t="s">
        <v>154</v>
      </c>
      <c r="O12" s="11" t="s">
        <v>154</v>
      </c>
      <c r="R12" s="12"/>
    </row>
    <row r="13" spans="1:18">
      <c r="A13" s="2" t="s">
        <v>357</v>
      </c>
      <c r="B13" s="9">
        <v>22.502252552549621</v>
      </c>
      <c r="C13" s="8" t="s">
        <v>288</v>
      </c>
      <c r="D13" s="9"/>
      <c r="E13" s="9"/>
      <c r="F13" s="9"/>
      <c r="G13" s="9"/>
      <c r="H13" s="9"/>
      <c r="I13" s="9">
        <v>14.562149000895188</v>
      </c>
      <c r="J13" s="9">
        <v>16.453856516999625</v>
      </c>
      <c r="K13" s="9">
        <v>20.220343640451194</v>
      </c>
      <c r="L13" s="9">
        <v>20.370684188446941</v>
      </c>
      <c r="M13" s="9">
        <v>22.502252552549621</v>
      </c>
      <c r="N13" s="10">
        <v>26.600337765328973</v>
      </c>
      <c r="O13" s="11">
        <v>31.357286313737866</v>
      </c>
      <c r="R13" s="12"/>
    </row>
    <row r="14" spans="1:18">
      <c r="A14" s="2" t="s">
        <v>109</v>
      </c>
      <c r="B14" s="9">
        <v>26.825639360526672</v>
      </c>
      <c r="C14" s="8" t="s">
        <v>288</v>
      </c>
      <c r="D14" s="9"/>
      <c r="E14" s="9"/>
      <c r="F14" s="9"/>
      <c r="G14" s="9"/>
      <c r="H14" s="9"/>
      <c r="I14" s="9">
        <v>45.74872416565745</v>
      </c>
      <c r="J14" s="9">
        <v>51.036006313185176</v>
      </c>
      <c r="K14" s="9">
        <v>49.678804903745828</v>
      </c>
      <c r="L14" s="9">
        <v>23.156117780457141</v>
      </c>
      <c r="M14" s="9">
        <v>26.825639360526672</v>
      </c>
      <c r="N14" s="10">
        <v>46.095986124142016</v>
      </c>
      <c r="O14" s="11">
        <v>37.104889491034029</v>
      </c>
      <c r="R14" s="12">
        <f t="shared" si="0"/>
        <v>0.71835554428466764</v>
      </c>
    </row>
    <row r="15" spans="1:18">
      <c r="A15" s="2" t="s">
        <v>358</v>
      </c>
      <c r="B15" s="9">
        <v>102.0194232747464</v>
      </c>
      <c r="C15" s="8" t="s">
        <v>288</v>
      </c>
      <c r="D15" s="9"/>
      <c r="E15" s="9"/>
      <c r="F15" s="9"/>
      <c r="G15" s="9"/>
      <c r="H15" s="9"/>
      <c r="I15" s="9">
        <v>35.678071146899612</v>
      </c>
      <c r="J15" s="9">
        <v>50.014380492045895</v>
      </c>
      <c r="K15" s="9">
        <v>86.156166011984013</v>
      </c>
      <c r="L15" s="9">
        <v>107.66933422103862</v>
      </c>
      <c r="M15" s="9">
        <v>102.0194232747464</v>
      </c>
      <c r="N15" s="10" t="s">
        <v>154</v>
      </c>
      <c r="O15" s="11" t="s">
        <v>154</v>
      </c>
      <c r="R15" s="12" t="e">
        <f t="shared" si="0"/>
        <v>#VALUE!</v>
      </c>
    </row>
    <row r="16" spans="1:18">
      <c r="A16" s="2" t="s">
        <v>360</v>
      </c>
      <c r="B16" s="9">
        <v>114.60613302112235</v>
      </c>
      <c r="C16" s="8" t="s">
        <v>289</v>
      </c>
      <c r="D16" s="9">
        <v>87</v>
      </c>
      <c r="E16" s="9">
        <v>98</v>
      </c>
      <c r="F16" s="9">
        <v>102</v>
      </c>
      <c r="G16" s="9">
        <v>101</v>
      </c>
      <c r="H16" s="9">
        <v>99</v>
      </c>
      <c r="I16" s="9">
        <v>91.765174410136893</v>
      </c>
      <c r="J16" s="9">
        <v>95.324228961845037</v>
      </c>
      <c r="K16" s="9">
        <v>87.204214848198092</v>
      </c>
      <c r="L16" s="9">
        <v>100.09661432855927</v>
      </c>
      <c r="M16" s="9">
        <v>114.60613302112235</v>
      </c>
      <c r="N16" s="10" t="s">
        <v>154</v>
      </c>
      <c r="O16" s="11" t="s">
        <v>154</v>
      </c>
      <c r="R16" s="12" t="e">
        <f t="shared" si="0"/>
        <v>#VALUE!</v>
      </c>
    </row>
    <row r="17" spans="1:18">
      <c r="A17" s="2" t="s">
        <v>112</v>
      </c>
      <c r="B17" s="9">
        <v>5.0748932550264207</v>
      </c>
      <c r="C17" s="8" t="s">
        <v>361</v>
      </c>
      <c r="D17" s="9"/>
      <c r="E17" s="9"/>
      <c r="F17" s="9"/>
      <c r="G17" s="9"/>
      <c r="H17" s="9"/>
      <c r="I17" s="9"/>
      <c r="J17" s="9"/>
      <c r="K17" s="9">
        <v>6.1107716169057777</v>
      </c>
      <c r="L17" s="9">
        <v>10.872477289467225</v>
      </c>
      <c r="M17" s="9">
        <v>5.0748932550264207</v>
      </c>
      <c r="N17" s="10">
        <v>4.9658878278346972</v>
      </c>
      <c r="O17" s="11">
        <v>5.8894063383425079</v>
      </c>
      <c r="R17" s="12">
        <f t="shared" si="0"/>
        <v>-2.1479353695520453E-2</v>
      </c>
    </row>
    <row r="18" spans="1:18">
      <c r="A18" s="2" t="s">
        <v>120</v>
      </c>
      <c r="B18" s="9">
        <v>69.388104842605742</v>
      </c>
      <c r="C18" s="8" t="s">
        <v>288</v>
      </c>
      <c r="D18" s="9"/>
      <c r="E18" s="9"/>
      <c r="F18" s="9">
        <v>47</v>
      </c>
      <c r="G18" s="9">
        <v>30</v>
      </c>
      <c r="H18" s="9">
        <v>34</v>
      </c>
      <c r="I18" s="9">
        <v>40.448363101703961</v>
      </c>
      <c r="J18" s="9">
        <v>48.590330757597201</v>
      </c>
      <c r="K18" s="9">
        <v>41.254862941250288</v>
      </c>
      <c r="L18" s="9">
        <v>56.063167001144919</v>
      </c>
      <c r="M18" s="9">
        <v>69.388104842605742</v>
      </c>
      <c r="N18" s="10">
        <v>55.319178337765649</v>
      </c>
      <c r="O18" s="11">
        <v>59.79055634434512</v>
      </c>
      <c r="R18" s="12">
        <f t="shared" si="0"/>
        <v>-0.20275703647985321</v>
      </c>
    </row>
    <row r="19" spans="1:18">
      <c r="A19" s="2" t="s">
        <v>362</v>
      </c>
      <c r="B19" s="9">
        <v>42.979149488488012</v>
      </c>
      <c r="C19" s="8" t="s">
        <v>288</v>
      </c>
      <c r="D19" s="9">
        <v>25</v>
      </c>
      <c r="E19" s="9">
        <v>30</v>
      </c>
      <c r="F19" s="9">
        <v>38</v>
      </c>
      <c r="G19" s="9">
        <v>46</v>
      </c>
      <c r="H19" s="9">
        <v>36</v>
      </c>
      <c r="I19" s="9">
        <v>32.39201290914221</v>
      </c>
      <c r="J19" s="9">
        <v>35.450319523851093</v>
      </c>
      <c r="K19" s="9">
        <v>38.661379145190992</v>
      </c>
      <c r="L19" s="9">
        <v>30.285704775840017</v>
      </c>
      <c r="M19" s="9">
        <v>42.979149488488012</v>
      </c>
      <c r="N19" s="10">
        <v>21.059554988761679</v>
      </c>
      <c r="O19" s="11">
        <v>38.010504321925261</v>
      </c>
      <c r="R19" s="12">
        <f t="shared" si="0"/>
        <v>-0.51000531096124901</v>
      </c>
    </row>
    <row r="20" spans="1:18">
      <c r="A20" s="2" t="s">
        <v>121</v>
      </c>
      <c r="B20" s="9">
        <v>54.896851026035812</v>
      </c>
      <c r="C20" s="8" t="s">
        <v>288</v>
      </c>
      <c r="D20" s="9"/>
      <c r="E20" s="9"/>
      <c r="F20" s="9"/>
      <c r="G20" s="9"/>
      <c r="H20" s="9"/>
      <c r="I20" s="9"/>
      <c r="J20" s="9"/>
      <c r="K20" s="9">
        <v>45.554568676861471</v>
      </c>
      <c r="L20" s="9">
        <v>41.455762687573326</v>
      </c>
      <c r="M20" s="9">
        <v>54.896851026035812</v>
      </c>
      <c r="N20" s="10">
        <v>46.594919929038596</v>
      </c>
      <c r="O20" s="11">
        <v>37.5585439817647</v>
      </c>
      <c r="R20" s="12">
        <f t="shared" si="0"/>
        <v>-0.1512278198445276</v>
      </c>
    </row>
    <row r="21" spans="1:18">
      <c r="A21" s="2" t="s">
        <v>123</v>
      </c>
      <c r="B21" s="9">
        <v>128.54730586678039</v>
      </c>
      <c r="C21" s="8" t="s">
        <v>289</v>
      </c>
      <c r="D21" s="9"/>
      <c r="E21" s="9"/>
      <c r="F21" s="9"/>
      <c r="G21" s="9"/>
      <c r="H21" s="9"/>
      <c r="I21" s="9"/>
      <c r="J21" s="9"/>
      <c r="K21" s="9">
        <v>177.68228831245997</v>
      </c>
      <c r="L21" s="9">
        <v>135.09247462868592</v>
      </c>
      <c r="M21" s="9">
        <v>128.54730586678039</v>
      </c>
      <c r="N21" s="10">
        <v>111.53776326497471</v>
      </c>
      <c r="O21" s="11">
        <v>116.13110951640259</v>
      </c>
      <c r="R21" s="12">
        <f t="shared" si="0"/>
        <v>-0.13232126871202932</v>
      </c>
    </row>
    <row r="22" spans="1:18">
      <c r="A22" s="2" t="s">
        <v>124</v>
      </c>
      <c r="B22" s="9">
        <v>115.58120875517481</v>
      </c>
      <c r="C22" s="8" t="s">
        <v>288</v>
      </c>
      <c r="D22" s="9"/>
      <c r="E22" s="9"/>
      <c r="F22" s="9"/>
      <c r="G22" s="9"/>
      <c r="H22" s="9"/>
      <c r="I22" s="9"/>
      <c r="J22" s="9">
        <v>102.96525615884299</v>
      </c>
      <c r="K22" s="9">
        <v>199.07813978893304</v>
      </c>
      <c r="L22" s="9">
        <v>162.55377834681823</v>
      </c>
      <c r="M22" s="9">
        <v>115.58120875517481</v>
      </c>
      <c r="N22" s="10">
        <v>128.38213236600126</v>
      </c>
      <c r="O22" s="11">
        <v>171.37258636062623</v>
      </c>
      <c r="R22" s="12">
        <f t="shared" si="0"/>
        <v>0.11075263659806045</v>
      </c>
    </row>
    <row r="23" spans="1:18">
      <c r="A23" s="2" t="s">
        <v>363</v>
      </c>
      <c r="B23" s="9">
        <v>55.736101515886844</v>
      </c>
      <c r="C23" s="8" t="s">
        <v>289</v>
      </c>
      <c r="D23" s="9"/>
      <c r="E23" s="9"/>
      <c r="F23" s="9"/>
      <c r="G23" s="9"/>
      <c r="H23" s="9"/>
      <c r="I23" s="9">
        <v>187.01501170138567</v>
      </c>
      <c r="J23" s="9">
        <v>95.336250064426068</v>
      </c>
      <c r="K23" s="9">
        <v>99.498826115504301</v>
      </c>
      <c r="L23" s="9">
        <v>51.396054126580829</v>
      </c>
      <c r="M23" s="9">
        <v>55.736101515886844</v>
      </c>
      <c r="N23" s="10" t="s">
        <v>154</v>
      </c>
      <c r="O23" s="11" t="s">
        <v>154</v>
      </c>
      <c r="R23" s="12" t="e">
        <f t="shared" si="0"/>
        <v>#VALUE!</v>
      </c>
    </row>
    <row r="24" spans="1:18">
      <c r="A24" s="2" t="s">
        <v>365</v>
      </c>
      <c r="B24" s="9"/>
      <c r="C24" s="8" t="s">
        <v>288</v>
      </c>
      <c r="D24" s="9"/>
      <c r="E24" s="9"/>
      <c r="F24" s="9"/>
      <c r="G24" s="9"/>
      <c r="H24" s="9"/>
      <c r="I24" s="9"/>
      <c r="J24" s="9"/>
      <c r="K24" s="9"/>
      <c r="L24" s="9"/>
      <c r="M24" s="9"/>
      <c r="N24" s="10"/>
      <c r="O24" s="11">
        <v>72.885243412001273</v>
      </c>
      <c r="R24" s="12" t="e">
        <f t="shared" si="0"/>
        <v>#DIV/0!</v>
      </c>
    </row>
    <row r="25" spans="1:18">
      <c r="A25" s="2" t="s">
        <v>107</v>
      </c>
      <c r="B25" s="9"/>
      <c r="C25" s="8" t="s">
        <v>288</v>
      </c>
      <c r="D25" s="9"/>
      <c r="E25" s="9"/>
      <c r="F25" s="9"/>
      <c r="G25" s="9"/>
      <c r="H25" s="9"/>
      <c r="I25" s="9"/>
      <c r="J25" s="9"/>
      <c r="K25" s="9"/>
      <c r="L25" s="9"/>
      <c r="M25" s="9"/>
      <c r="N25" s="10">
        <v>39.515310123108293</v>
      </c>
      <c r="O25" s="11">
        <v>38.607824864737708</v>
      </c>
      <c r="R25" s="12" t="e">
        <f t="shared" si="0"/>
        <v>#DIV/0!</v>
      </c>
    </row>
    <row r="26" spans="1:18">
      <c r="A26" s="2" t="s">
        <v>366</v>
      </c>
      <c r="B26" s="9"/>
      <c r="C26" s="8" t="s">
        <v>289</v>
      </c>
      <c r="D26" s="9"/>
      <c r="E26" s="9"/>
      <c r="F26" s="9"/>
      <c r="G26" s="9"/>
      <c r="H26" s="9"/>
      <c r="I26" s="9"/>
      <c r="J26" s="9"/>
      <c r="K26" s="9"/>
      <c r="L26" s="9"/>
      <c r="M26" s="9"/>
      <c r="N26" s="10">
        <v>120.542920919182</v>
      </c>
      <c r="O26" s="11">
        <v>141.81175856783372</v>
      </c>
      <c r="R26" s="12" t="e">
        <f t="shared" si="0"/>
        <v>#DIV/0!</v>
      </c>
    </row>
    <row r="27" spans="1:18">
      <c r="A27" s="2" t="s">
        <v>367</v>
      </c>
      <c r="B27" s="9"/>
      <c r="C27" s="8" t="s">
        <v>289</v>
      </c>
      <c r="D27" s="9"/>
      <c r="E27" s="9"/>
      <c r="F27" s="9"/>
      <c r="G27" s="9"/>
      <c r="H27" s="9"/>
      <c r="I27" s="9"/>
      <c r="J27" s="9"/>
      <c r="K27" s="9"/>
      <c r="L27" s="9"/>
      <c r="M27" s="9"/>
      <c r="N27" s="10">
        <v>89.880309368737457</v>
      </c>
      <c r="O27" s="11">
        <v>112.20328400551101</v>
      </c>
      <c r="R27" s="12" t="e">
        <f t="shared" si="0"/>
        <v>#DIV/0!</v>
      </c>
    </row>
    <row r="28" spans="1:18">
      <c r="A28" s="2" t="s">
        <v>107</v>
      </c>
      <c r="B28" s="9"/>
      <c r="D28" s="9"/>
      <c r="E28" s="9"/>
      <c r="F28" s="9"/>
      <c r="G28" s="9"/>
      <c r="H28" s="9"/>
      <c r="I28" s="9"/>
      <c r="J28" s="9"/>
      <c r="K28" s="9"/>
      <c r="L28" s="9"/>
      <c r="M28" s="9"/>
      <c r="N28" s="9"/>
      <c r="O28" s="11">
        <v>38.607824864737708</v>
      </c>
      <c r="R28" s="12" t="e">
        <f t="shared" si="0"/>
        <v>#DIV/0!</v>
      </c>
    </row>
    <row r="29" spans="1:18">
      <c r="A29" s="2" t="s">
        <v>125</v>
      </c>
      <c r="B29" s="9"/>
      <c r="D29" s="9"/>
      <c r="E29" s="9"/>
      <c r="F29" s="9"/>
      <c r="G29" s="9"/>
      <c r="H29" s="9"/>
      <c r="I29" s="9"/>
      <c r="J29" s="9"/>
      <c r="K29" s="9"/>
      <c r="L29" s="9"/>
      <c r="M29" s="9"/>
      <c r="N29" s="9"/>
      <c r="O29" s="11">
        <v>187.73272814579823</v>
      </c>
      <c r="R29" s="12"/>
    </row>
    <row r="30" spans="1:18">
      <c r="B30" s="9"/>
      <c r="D30" s="9"/>
      <c r="E30" s="9"/>
      <c r="F30" s="9"/>
      <c r="G30" s="9"/>
      <c r="H30" s="9"/>
      <c r="I30" s="9"/>
      <c r="J30" s="9"/>
      <c r="K30" s="9"/>
      <c r="L30" s="9"/>
      <c r="M30" s="9"/>
      <c r="N30" s="9"/>
      <c r="O30" s="9"/>
      <c r="R30" s="12"/>
    </row>
    <row r="31" spans="1:18">
      <c r="A31" s="1" t="s">
        <v>369</v>
      </c>
      <c r="B31" s="9"/>
      <c r="D31" s="9"/>
      <c r="E31" s="9"/>
      <c r="F31" s="9"/>
      <c r="G31" s="9"/>
      <c r="H31" s="9"/>
      <c r="I31" s="9"/>
      <c r="J31" s="9"/>
      <c r="K31" s="9"/>
      <c r="L31" s="9"/>
      <c r="M31" s="9"/>
      <c r="N31" s="9"/>
      <c r="O31" s="9"/>
    </row>
    <row r="32" spans="1:18">
      <c r="A32" s="1" t="s">
        <v>370</v>
      </c>
      <c r="B32" s="14">
        <v>91.166728819993978</v>
      </c>
      <c r="D32" s="14"/>
      <c r="E32" s="14">
        <v>133</v>
      </c>
      <c r="F32" s="14">
        <v>134</v>
      </c>
      <c r="G32" s="14">
        <v>99</v>
      </c>
      <c r="H32" s="14">
        <v>76.663880401279201</v>
      </c>
      <c r="I32" s="14">
        <v>73</v>
      </c>
      <c r="J32" s="14">
        <v>77.760881537433519</v>
      </c>
      <c r="K32" s="14">
        <v>95.259800155311623</v>
      </c>
      <c r="L32" s="14">
        <v>82.540402468275346</v>
      </c>
      <c r="M32" s="14">
        <v>91.166728819993978</v>
      </c>
      <c r="N32" s="10">
        <v>85.796813876875134</v>
      </c>
      <c r="O32" s="11">
        <v>84.829406466213641</v>
      </c>
    </row>
    <row r="33" spans="1:15">
      <c r="A33" s="1" t="s">
        <v>87</v>
      </c>
      <c r="B33" s="14">
        <v>76.731235447228229</v>
      </c>
      <c r="D33" s="14">
        <v>58.130775052362559</v>
      </c>
      <c r="E33" s="14">
        <v>66.880213616712297</v>
      </c>
      <c r="F33" s="14">
        <v>69.034304638065507</v>
      </c>
      <c r="G33" s="14">
        <v>77.62983240194221</v>
      </c>
      <c r="H33" s="14">
        <v>72.479514662464013</v>
      </c>
      <c r="I33" s="14">
        <v>69</v>
      </c>
      <c r="J33" s="14">
        <v>70.168212115022428</v>
      </c>
      <c r="K33" s="14">
        <v>72.83366005348654</v>
      </c>
      <c r="L33" s="14">
        <v>69.243114057918945</v>
      </c>
      <c r="M33" s="14">
        <v>76.731235447228229</v>
      </c>
      <c r="N33" s="10">
        <v>63.71557518224148</v>
      </c>
      <c r="O33" s="11">
        <v>79.177215609531643</v>
      </c>
    </row>
    <row r="34" spans="1:15">
      <c r="A34" s="1" t="s">
        <v>371</v>
      </c>
      <c r="B34" s="14">
        <v>80.911501973569756</v>
      </c>
      <c r="D34" s="14">
        <v>69.218685131169337</v>
      </c>
      <c r="E34" s="14">
        <v>70.5089746718063</v>
      </c>
      <c r="F34" s="14">
        <v>71.15309325391901</v>
      </c>
      <c r="G34" s="14">
        <v>72.549121002670518</v>
      </c>
      <c r="H34" s="14">
        <v>73.757213526056915</v>
      </c>
      <c r="I34" s="14">
        <v>66.457704592931108</v>
      </c>
      <c r="J34" s="14">
        <v>84.602867302417835</v>
      </c>
      <c r="K34" s="14">
        <v>85.149236681177356</v>
      </c>
      <c r="L34" s="14">
        <v>75.277292663829115</v>
      </c>
      <c r="M34" s="14">
        <v>80.911501973569756</v>
      </c>
      <c r="N34" s="10">
        <v>74.243242503948309</v>
      </c>
      <c r="O34" s="11">
        <v>88.649676347819351</v>
      </c>
    </row>
    <row r="35" spans="1:15">
      <c r="O35" s="9"/>
    </row>
    <row r="36" spans="1:15">
      <c r="O36" s="9"/>
    </row>
    <row r="37" spans="1:15">
      <c r="O37" s="9"/>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A4288-9AAC-4C6F-A91C-CE0410E79A25}">
  <dimension ref="A2:Q41"/>
  <sheetViews>
    <sheetView workbookViewId="0">
      <pane xSplit="1" topLeftCell="B1" activePane="topRight" state="frozen"/>
      <selection activeCell="F33" sqref="F33"/>
      <selection pane="topRight" activeCell="F33" sqref="F33"/>
    </sheetView>
  </sheetViews>
  <sheetFormatPr defaultColWidth="10.140625" defaultRowHeight="15"/>
  <cols>
    <col min="1" max="1" width="51.42578125" customWidth="1"/>
    <col min="3" max="4" width="10.140625" customWidth="1"/>
  </cols>
  <sheetData>
    <row r="2" spans="1:17" ht="26.25">
      <c r="A2" s="4" t="s">
        <v>374</v>
      </c>
    </row>
    <row r="3" spans="1:17">
      <c r="C3" t="s">
        <v>337</v>
      </c>
      <c r="D3" t="s">
        <v>338</v>
      </c>
      <c r="E3" t="s">
        <v>339</v>
      </c>
      <c r="F3" t="s">
        <v>340</v>
      </c>
      <c r="G3" t="s">
        <v>341</v>
      </c>
      <c r="H3" t="s">
        <v>342</v>
      </c>
      <c r="I3" t="s">
        <v>343</v>
      </c>
      <c r="J3" t="s">
        <v>344</v>
      </c>
      <c r="K3" t="s">
        <v>345</v>
      </c>
      <c r="L3" t="s">
        <v>346</v>
      </c>
      <c r="M3" s="6" t="s">
        <v>347</v>
      </c>
      <c r="N3" s="7" t="s">
        <v>348</v>
      </c>
      <c r="Q3" t="s">
        <v>349</v>
      </c>
    </row>
    <row r="4" spans="1:17">
      <c r="A4" s="2" t="s">
        <v>94</v>
      </c>
      <c r="B4" s="8" t="s">
        <v>288</v>
      </c>
      <c r="C4" s="9">
        <v>868</v>
      </c>
      <c r="D4" s="9">
        <v>719</v>
      </c>
      <c r="E4" s="9">
        <v>702</v>
      </c>
      <c r="F4" s="9">
        <v>738</v>
      </c>
      <c r="G4" s="9">
        <v>780</v>
      </c>
      <c r="H4" s="9">
        <v>696.10297070849276</v>
      </c>
      <c r="I4" s="9">
        <v>706.27994420522782</v>
      </c>
      <c r="J4" s="9">
        <v>765.40699552789533</v>
      </c>
      <c r="K4" s="9">
        <v>688.73768858671656</v>
      </c>
      <c r="L4" s="9">
        <v>727.83503742612368</v>
      </c>
      <c r="M4" s="10">
        <v>700.07498921388026</v>
      </c>
      <c r="N4" s="11">
        <v>379.9055631137773</v>
      </c>
      <c r="Q4" s="12">
        <f>M4/L4-1</f>
        <v>-3.8140576895573153E-2</v>
      </c>
    </row>
    <row r="5" spans="1:17">
      <c r="A5" s="2" t="s">
        <v>96</v>
      </c>
      <c r="B5" s="8" t="s">
        <v>288</v>
      </c>
      <c r="C5" s="9"/>
      <c r="D5" s="9"/>
      <c r="E5" s="9"/>
      <c r="F5" s="9"/>
      <c r="G5" s="9"/>
      <c r="H5" s="9">
        <v>723.23952862480724</v>
      </c>
      <c r="I5" s="9">
        <v>1082.6908102740977</v>
      </c>
      <c r="J5" s="9">
        <v>1327.6724031535125</v>
      </c>
      <c r="K5" s="9">
        <v>1319.2521997224574</v>
      </c>
      <c r="L5" s="9">
        <v>1179.8027905291133</v>
      </c>
      <c r="M5" s="10"/>
      <c r="N5" s="11" t="s">
        <v>154</v>
      </c>
      <c r="Q5" s="12"/>
    </row>
    <row r="6" spans="1:17">
      <c r="A6" s="2" t="s">
        <v>99</v>
      </c>
      <c r="B6" s="8" t="s">
        <v>288</v>
      </c>
      <c r="C6" s="9"/>
      <c r="D6" s="9">
        <v>971</v>
      </c>
      <c r="E6" s="9">
        <v>898</v>
      </c>
      <c r="F6" s="9">
        <v>768</v>
      </c>
      <c r="G6" s="9">
        <v>766</v>
      </c>
      <c r="H6" s="9">
        <v>775.52993356518652</v>
      </c>
      <c r="I6" s="9">
        <v>757.38437072706756</v>
      </c>
      <c r="J6" s="9">
        <v>781.14889626262209</v>
      </c>
      <c r="K6" s="9">
        <v>656.07347452232887</v>
      </c>
      <c r="L6" s="9">
        <v>706.02319336213361</v>
      </c>
      <c r="M6" s="10">
        <v>764.08117300108836</v>
      </c>
      <c r="N6" s="11">
        <v>260.5760865061938</v>
      </c>
      <c r="Q6" s="12">
        <f t="shared" ref="Q6:Q28" si="0">M6/L6-1</f>
        <v>8.2232397157490533E-2</v>
      </c>
    </row>
    <row r="7" spans="1:17">
      <c r="A7" s="2" t="s">
        <v>350</v>
      </c>
      <c r="B7" s="8" t="s">
        <v>288</v>
      </c>
      <c r="C7" s="9"/>
      <c r="D7" s="9">
        <v>852</v>
      </c>
      <c r="E7" s="9">
        <v>774</v>
      </c>
      <c r="F7" s="9">
        <v>804</v>
      </c>
      <c r="G7" s="9">
        <v>640</v>
      </c>
      <c r="H7" s="9">
        <v>614.18668407869666</v>
      </c>
      <c r="I7" s="9">
        <v>566.1246815525252</v>
      </c>
      <c r="J7" s="9">
        <v>637.3817293390415</v>
      </c>
      <c r="K7" s="9">
        <v>577.44239709525255</v>
      </c>
      <c r="L7" s="9">
        <v>565.10117977083257</v>
      </c>
      <c r="M7" s="10"/>
      <c r="N7" s="11" t="s">
        <v>154</v>
      </c>
      <c r="Q7" s="12"/>
    </row>
    <row r="8" spans="1:17">
      <c r="A8" s="2" t="s">
        <v>101</v>
      </c>
      <c r="B8" s="8" t="s">
        <v>289</v>
      </c>
      <c r="C8" s="9">
        <v>878</v>
      </c>
      <c r="D8" s="9">
        <v>767</v>
      </c>
      <c r="E8" s="9">
        <v>970</v>
      </c>
      <c r="F8" s="9">
        <v>679</v>
      </c>
      <c r="G8" s="9">
        <v>531</v>
      </c>
      <c r="H8" s="9">
        <v>462.41884285714292</v>
      </c>
      <c r="I8" s="9">
        <v>442.45988507995037</v>
      </c>
      <c r="J8" s="9">
        <v>523.18905144047903</v>
      </c>
      <c r="K8" s="9">
        <v>566.09181836493178</v>
      </c>
      <c r="L8" s="9">
        <v>591.92278264593176</v>
      </c>
      <c r="M8" s="10">
        <v>604.36430514361712</v>
      </c>
      <c r="N8" s="11">
        <v>234.13301938786952</v>
      </c>
      <c r="Q8" s="12">
        <f t="shared" si="0"/>
        <v>2.1018826884937614E-2</v>
      </c>
    </row>
    <row r="9" spans="1:17">
      <c r="A9" s="2" t="s">
        <v>104</v>
      </c>
      <c r="B9" s="8" t="s">
        <v>288</v>
      </c>
      <c r="C9" s="9">
        <v>891</v>
      </c>
      <c r="D9" s="9">
        <v>830</v>
      </c>
      <c r="E9" s="9">
        <v>889</v>
      </c>
      <c r="F9" s="9">
        <v>852</v>
      </c>
      <c r="G9" s="9">
        <v>863</v>
      </c>
      <c r="H9" s="9">
        <v>903.42803509053897</v>
      </c>
      <c r="I9" s="9">
        <v>990.66395042705153</v>
      </c>
      <c r="J9" s="9">
        <v>839.19387880083286</v>
      </c>
      <c r="K9" s="9">
        <v>947.23410387271065</v>
      </c>
      <c r="L9" s="9">
        <v>908.67230617212522</v>
      </c>
      <c r="M9" s="10">
        <v>769.53444149609197</v>
      </c>
      <c r="N9" s="11">
        <v>443.27958075726747</v>
      </c>
      <c r="Q9" s="12">
        <f t="shared" si="0"/>
        <v>-0.15312215826425446</v>
      </c>
    </row>
    <row r="10" spans="1:17">
      <c r="A10" s="2" t="s">
        <v>351</v>
      </c>
      <c r="B10" s="8" t="s">
        <v>288</v>
      </c>
      <c r="C10" s="9">
        <v>736</v>
      </c>
      <c r="D10" s="9">
        <v>766</v>
      </c>
      <c r="E10" s="9">
        <v>639</v>
      </c>
      <c r="F10" s="9">
        <v>908</v>
      </c>
      <c r="G10" s="9">
        <v>1581</v>
      </c>
      <c r="H10" s="9">
        <v>865.76139079119912</v>
      </c>
      <c r="I10" s="9">
        <v>629.9412415129168</v>
      </c>
      <c r="J10" s="9">
        <v>665.55054797697187</v>
      </c>
      <c r="K10" s="9">
        <v>697.84523979083156</v>
      </c>
      <c r="L10" s="9">
        <v>574.20493621177286</v>
      </c>
      <c r="M10" s="10">
        <v>636.05001322562941</v>
      </c>
      <c r="N10" s="11">
        <v>376.24300567684702</v>
      </c>
      <c r="Q10" s="12">
        <f t="shared" si="0"/>
        <v>0.10770558229936111</v>
      </c>
    </row>
    <row r="11" spans="1:17">
      <c r="A11" s="2" t="s">
        <v>352</v>
      </c>
      <c r="B11" s="8" t="s">
        <v>288</v>
      </c>
      <c r="C11" s="9"/>
      <c r="D11" s="9"/>
      <c r="E11" s="9"/>
      <c r="F11" s="9"/>
      <c r="G11" s="9"/>
      <c r="H11" s="9">
        <v>459.53290949080281</v>
      </c>
      <c r="I11" s="9">
        <v>413.76470261616339</v>
      </c>
      <c r="J11" s="9">
        <v>539.00714113553624</v>
      </c>
      <c r="K11" s="9">
        <v>606.39704837184593</v>
      </c>
      <c r="L11" s="9">
        <v>540.46561068914593</v>
      </c>
      <c r="M11" s="10"/>
      <c r="N11" s="11" t="s">
        <v>154</v>
      </c>
      <c r="Q11" s="12"/>
    </row>
    <row r="12" spans="1:17">
      <c r="A12" s="2" t="s">
        <v>353</v>
      </c>
      <c r="B12" s="8" t="s">
        <v>288</v>
      </c>
      <c r="C12" s="9"/>
      <c r="D12" s="9"/>
      <c r="E12" s="9"/>
      <c r="F12" s="9"/>
      <c r="G12" s="9"/>
      <c r="H12" s="9">
        <v>627.62479049770457</v>
      </c>
      <c r="I12" s="9">
        <v>710.09254536180129</v>
      </c>
      <c r="J12" s="9">
        <v>740.79688861277873</v>
      </c>
      <c r="K12" s="9">
        <v>775.08189007062208</v>
      </c>
      <c r="L12" s="9">
        <v>777.36824886876161</v>
      </c>
      <c r="M12" s="10">
        <v>695.78699183996775</v>
      </c>
      <c r="N12" s="11">
        <v>374.81214023106338</v>
      </c>
      <c r="Q12" s="12">
        <f t="shared" si="0"/>
        <v>-0.10494544528608185</v>
      </c>
    </row>
    <row r="13" spans="1:17">
      <c r="A13" s="2" t="s">
        <v>354</v>
      </c>
      <c r="B13" s="8" t="s">
        <v>290</v>
      </c>
      <c r="C13" s="9"/>
      <c r="D13" s="9">
        <v>654</v>
      </c>
      <c r="E13" s="9">
        <v>674</v>
      </c>
      <c r="F13" s="9">
        <v>661</v>
      </c>
      <c r="G13" s="9">
        <v>487</v>
      </c>
      <c r="H13" s="9">
        <v>543</v>
      </c>
      <c r="I13" s="9">
        <v>579.29999999999995</v>
      </c>
      <c r="J13" s="9">
        <v>692</v>
      </c>
      <c r="K13" s="9">
        <v>673.15171168372206</v>
      </c>
      <c r="L13" s="9">
        <v>612.15838931386634</v>
      </c>
      <c r="M13" s="10"/>
      <c r="N13" s="11" t="s">
        <v>154</v>
      </c>
      <c r="Q13" s="12"/>
    </row>
    <row r="14" spans="1:17">
      <c r="A14" s="2" t="s">
        <v>355</v>
      </c>
      <c r="B14" s="8" t="s">
        <v>356</v>
      </c>
      <c r="C14" s="9"/>
      <c r="D14" s="9"/>
      <c r="E14" s="9"/>
      <c r="F14" s="9"/>
      <c r="G14" s="9"/>
      <c r="H14" s="9">
        <v>333.76901801483569</v>
      </c>
      <c r="I14" s="9">
        <v>394.5395973154362</v>
      </c>
      <c r="J14" s="9">
        <v>442.80527381845457</v>
      </c>
      <c r="K14" s="9">
        <v>348.64291072768202</v>
      </c>
      <c r="L14" s="9">
        <v>440.78094523630909</v>
      </c>
      <c r="M14" s="10"/>
      <c r="N14" s="11" t="s">
        <v>154</v>
      </c>
      <c r="Q14" s="12">
        <f t="shared" si="0"/>
        <v>-1</v>
      </c>
    </row>
    <row r="15" spans="1:17">
      <c r="A15" s="2" t="s">
        <v>108</v>
      </c>
      <c r="B15" s="8" t="s">
        <v>290</v>
      </c>
      <c r="C15" s="9"/>
      <c r="D15" s="9"/>
      <c r="E15" s="9"/>
      <c r="F15" s="9"/>
      <c r="G15" s="9"/>
      <c r="H15" s="9">
        <v>651.89051131131134</v>
      </c>
      <c r="I15" s="9">
        <v>652.50094094094095</v>
      </c>
      <c r="J15" s="9">
        <v>785.23838261919116</v>
      </c>
      <c r="K15" s="9">
        <v>738.73787970227306</v>
      </c>
      <c r="L15" s="9">
        <v>671.89466897691102</v>
      </c>
      <c r="M15" s="10">
        <v>630.11822143318273</v>
      </c>
      <c r="N15" s="11">
        <v>334.8112734021949</v>
      </c>
      <c r="Q15" s="12">
        <f t="shared" si="0"/>
        <v>-6.2177078450914025E-2</v>
      </c>
    </row>
    <row r="16" spans="1:17">
      <c r="A16" s="2" t="s">
        <v>357</v>
      </c>
      <c r="B16" s="8" t="s">
        <v>288</v>
      </c>
      <c r="C16" s="9"/>
      <c r="D16" s="9"/>
      <c r="E16" s="9"/>
      <c r="F16" s="9"/>
      <c r="G16" s="9"/>
      <c r="H16" s="9">
        <v>1189.8732436577754</v>
      </c>
      <c r="I16" s="9">
        <v>972.2731136502714</v>
      </c>
      <c r="J16" s="9">
        <v>1043.1122321778928</v>
      </c>
      <c r="K16" s="9">
        <v>904.16462061616744</v>
      </c>
      <c r="L16" s="9">
        <v>724.46122476853884</v>
      </c>
      <c r="M16" s="10">
        <v>857.49197319556788</v>
      </c>
      <c r="N16" s="11">
        <v>461.56665138226299</v>
      </c>
      <c r="Q16" s="12">
        <f t="shared" si="0"/>
        <v>0.18362714784291123</v>
      </c>
    </row>
    <row r="17" spans="1:17">
      <c r="A17" s="2" t="s">
        <v>109</v>
      </c>
      <c r="B17" s="8" t="s">
        <v>288</v>
      </c>
      <c r="C17" s="9"/>
      <c r="D17" s="9"/>
      <c r="E17" s="9"/>
      <c r="F17" s="9"/>
      <c r="G17" s="9"/>
      <c r="H17" s="9">
        <v>780.44626903452524</v>
      </c>
      <c r="I17" s="9">
        <v>788.45183938012349</v>
      </c>
      <c r="J17" s="9">
        <v>817.65998036046722</v>
      </c>
      <c r="K17" s="9">
        <v>776.57551114645594</v>
      </c>
      <c r="L17" s="9">
        <v>783.69399417029206</v>
      </c>
      <c r="M17" s="10">
        <v>701.36215495531087</v>
      </c>
      <c r="N17" s="11">
        <v>425.73465776603865</v>
      </c>
      <c r="Q17" s="12">
        <f t="shared" si="0"/>
        <v>-0.10505610586201708</v>
      </c>
    </row>
    <row r="18" spans="1:17">
      <c r="A18" s="2" t="s">
        <v>358</v>
      </c>
      <c r="B18" s="8" t="s">
        <v>288</v>
      </c>
      <c r="C18" s="9"/>
      <c r="D18" s="9"/>
      <c r="E18" s="9"/>
      <c r="F18" s="9"/>
      <c r="G18" s="9"/>
      <c r="H18" s="9">
        <v>563.97942391090578</v>
      </c>
      <c r="I18" s="9">
        <v>589.03747097646692</v>
      </c>
      <c r="J18" s="9">
        <v>627.488482023968</v>
      </c>
      <c r="K18" s="9">
        <v>838.70949844651579</v>
      </c>
      <c r="L18" s="9">
        <v>749.33135708518148</v>
      </c>
      <c r="M18" s="10"/>
      <c r="N18" s="11" t="s">
        <v>154</v>
      </c>
      <c r="Q18" s="12">
        <f t="shared" si="0"/>
        <v>-1</v>
      </c>
    </row>
    <row r="19" spans="1:17">
      <c r="A19" s="2" t="s">
        <v>359</v>
      </c>
      <c r="B19" s="8" t="s">
        <v>290</v>
      </c>
      <c r="C19" s="9"/>
      <c r="D19" s="9"/>
      <c r="E19" s="9"/>
      <c r="F19" s="9"/>
      <c r="G19" s="9"/>
      <c r="H19" s="9">
        <v>736.10409925958936</v>
      </c>
      <c r="I19" s="9">
        <v>649.74586650336812</v>
      </c>
      <c r="J19" s="9">
        <v>729.04303977541053</v>
      </c>
      <c r="K19" s="9">
        <v>749.71482164938413</v>
      </c>
      <c r="L19" s="9">
        <v>820.9185440217426</v>
      </c>
      <c r="M19" s="10"/>
      <c r="N19" s="11" t="s">
        <v>154</v>
      </c>
      <c r="Q19" s="12">
        <f t="shared" si="0"/>
        <v>-1</v>
      </c>
    </row>
    <row r="20" spans="1:17">
      <c r="A20" s="2" t="s">
        <v>360</v>
      </c>
      <c r="B20" s="8" t="s">
        <v>289</v>
      </c>
      <c r="C20" s="9">
        <v>563</v>
      </c>
      <c r="D20" s="9">
        <v>468</v>
      </c>
      <c r="E20" s="9">
        <v>439</v>
      </c>
      <c r="F20" s="9">
        <v>453</v>
      </c>
      <c r="G20" s="9">
        <v>471</v>
      </c>
      <c r="H20" s="9">
        <v>438.27129317773569</v>
      </c>
      <c r="I20" s="9">
        <v>374.64836169427917</v>
      </c>
      <c r="J20" s="9">
        <v>414.90112428028419</v>
      </c>
      <c r="K20" s="9">
        <v>468.1954531603343</v>
      </c>
      <c r="L20" s="9">
        <v>528.40788439640107</v>
      </c>
      <c r="M20" s="10"/>
      <c r="N20" s="11" t="s">
        <v>154</v>
      </c>
      <c r="Q20" s="12">
        <f t="shared" si="0"/>
        <v>-1</v>
      </c>
    </row>
    <row r="21" spans="1:17">
      <c r="A21" s="2" t="s">
        <v>112</v>
      </c>
      <c r="B21" s="8" t="s">
        <v>361</v>
      </c>
      <c r="C21" s="9"/>
      <c r="D21" s="9"/>
      <c r="E21" s="9"/>
      <c r="F21" s="9"/>
      <c r="G21" s="9"/>
      <c r="H21" s="9"/>
      <c r="I21" s="9">
        <v>585.26428781704658</v>
      </c>
      <c r="J21" s="9">
        <v>453.19271035284993</v>
      </c>
      <c r="K21" s="9">
        <v>453.19271035284993</v>
      </c>
      <c r="L21" s="9">
        <v>611.2847023410277</v>
      </c>
      <c r="M21" s="10">
        <v>704.87027034092932</v>
      </c>
      <c r="N21" s="11">
        <v>616.68282617546117</v>
      </c>
      <c r="Q21" s="12">
        <f t="shared" si="0"/>
        <v>0.15309653201118634</v>
      </c>
    </row>
    <row r="22" spans="1:17">
      <c r="A22" s="2" t="s">
        <v>114</v>
      </c>
      <c r="B22" s="8" t="s">
        <v>290</v>
      </c>
      <c r="C22" s="9"/>
      <c r="D22" s="9"/>
      <c r="E22" s="9"/>
      <c r="F22" s="9"/>
      <c r="G22" s="9"/>
      <c r="H22" s="9">
        <v>657.3739141312243</v>
      </c>
      <c r="I22" s="9">
        <v>491.42140197506882</v>
      </c>
      <c r="J22" s="9">
        <v>471.75165938157687</v>
      </c>
      <c r="K22" s="9">
        <v>532.15253690408974</v>
      </c>
      <c r="L22" s="9">
        <v>592.08114866499966</v>
      </c>
      <c r="M22" s="10">
        <v>554.71686698394763</v>
      </c>
      <c r="N22" s="11">
        <v>401.56852464305882</v>
      </c>
      <c r="Q22" s="12">
        <f t="shared" si="0"/>
        <v>-6.310669029963123E-2</v>
      </c>
    </row>
    <row r="23" spans="1:17">
      <c r="A23" s="2" t="s">
        <v>115</v>
      </c>
      <c r="B23" s="8" t="s">
        <v>288</v>
      </c>
      <c r="C23" s="9"/>
      <c r="D23" s="9">
        <v>1390</v>
      </c>
      <c r="E23" s="9">
        <v>1249</v>
      </c>
      <c r="F23" s="9">
        <v>1180</v>
      </c>
      <c r="G23" s="9">
        <v>1082</v>
      </c>
      <c r="H23" s="9">
        <v>1176.494389355998</v>
      </c>
      <c r="I23" s="9">
        <v>1102.8106531408027</v>
      </c>
      <c r="J23" s="9">
        <v>1078.7101777686221</v>
      </c>
      <c r="K23" s="9">
        <v>958.83894994930711</v>
      </c>
      <c r="L23" s="9">
        <v>794.11685922611196</v>
      </c>
      <c r="M23" s="10">
        <v>700.62073318993748</v>
      </c>
      <c r="N23" s="11">
        <v>413.03830777143929</v>
      </c>
      <c r="Q23" s="12">
        <f t="shared" si="0"/>
        <v>-0.11773597922009738</v>
      </c>
    </row>
    <row r="24" spans="1:17">
      <c r="A24" s="2" t="s">
        <v>120</v>
      </c>
      <c r="B24" s="8" t="s">
        <v>288</v>
      </c>
      <c r="C24" s="9"/>
      <c r="D24" s="9"/>
      <c r="E24" s="9">
        <v>493</v>
      </c>
      <c r="F24" s="9">
        <v>530</v>
      </c>
      <c r="G24" s="9">
        <v>542</v>
      </c>
      <c r="H24" s="9">
        <v>537.38818044075788</v>
      </c>
      <c r="I24" s="9">
        <v>540.55487887779577</v>
      </c>
      <c r="J24" s="9">
        <v>659.51941995177742</v>
      </c>
      <c r="K24" s="9">
        <v>723.73994148476015</v>
      </c>
      <c r="L24" s="9">
        <v>678.34426571070298</v>
      </c>
      <c r="M24" s="10">
        <v>635.98679330867526</v>
      </c>
      <c r="N24" s="11">
        <v>300.84243779190916</v>
      </c>
      <c r="Q24" s="12">
        <f t="shared" si="0"/>
        <v>-6.2442441903227008E-2</v>
      </c>
    </row>
    <row r="25" spans="1:17">
      <c r="A25" s="2" t="s">
        <v>362</v>
      </c>
      <c r="B25" s="8" t="s">
        <v>288</v>
      </c>
      <c r="C25" s="9">
        <v>459</v>
      </c>
      <c r="D25" s="9">
        <v>532</v>
      </c>
      <c r="E25" s="9">
        <v>541</v>
      </c>
      <c r="F25" s="9">
        <v>422</v>
      </c>
      <c r="G25" s="9">
        <v>509</v>
      </c>
      <c r="H25" s="9">
        <v>599.60332271287916</v>
      </c>
      <c r="I25" s="9">
        <v>651.1740060227819</v>
      </c>
      <c r="J25" s="9">
        <v>586.54534829051374</v>
      </c>
      <c r="K25" s="9">
        <v>742.41112033851402</v>
      </c>
      <c r="L25" s="9">
        <v>730.86910605802109</v>
      </c>
      <c r="M25" s="10">
        <v>673.93916379855295</v>
      </c>
      <c r="N25" s="11">
        <v>446.26530123972748</v>
      </c>
      <c r="Q25" s="12">
        <f t="shared" si="0"/>
        <v>-7.789348569749055E-2</v>
      </c>
    </row>
    <row r="26" spans="1:17">
      <c r="A26" s="2" t="s">
        <v>121</v>
      </c>
      <c r="B26" s="8" t="s">
        <v>288</v>
      </c>
      <c r="C26" s="9"/>
      <c r="D26" s="9"/>
      <c r="E26" s="9"/>
      <c r="F26" s="9"/>
      <c r="G26" s="9"/>
      <c r="H26" s="9"/>
      <c r="I26" s="9"/>
      <c r="J26" s="9">
        <v>633.10169757061249</v>
      </c>
      <c r="K26" s="9">
        <v>590.04952413306239</v>
      </c>
      <c r="L26" s="9">
        <v>585.97985954331625</v>
      </c>
      <c r="M26" s="10">
        <v>573.77087550102533</v>
      </c>
      <c r="N26" s="11">
        <v>411.2718725231</v>
      </c>
      <c r="Q26" s="12">
        <f t="shared" si="0"/>
        <v>-2.0835159849701967E-2</v>
      </c>
    </row>
    <row r="27" spans="1:17">
      <c r="A27" s="2" t="s">
        <v>123</v>
      </c>
      <c r="B27" s="8" t="s">
        <v>289</v>
      </c>
      <c r="C27" s="9"/>
      <c r="D27" s="9"/>
      <c r="E27" s="9"/>
      <c r="F27" s="9"/>
      <c r="G27" s="9"/>
      <c r="H27" s="9"/>
      <c r="I27" s="9"/>
      <c r="J27" s="9">
        <v>520.12459426593273</v>
      </c>
      <c r="K27" s="9">
        <v>611.3537537929933</v>
      </c>
      <c r="L27" s="9">
        <v>677.37369687101341</v>
      </c>
      <c r="M27" s="10">
        <v>608.96775586504464</v>
      </c>
      <c r="N27" s="11">
        <v>568.50382021058783</v>
      </c>
      <c r="Q27" s="12">
        <f t="shared" si="0"/>
        <v>-0.10098700513757142</v>
      </c>
    </row>
    <row r="28" spans="1:17">
      <c r="A28" s="2" t="s">
        <v>124</v>
      </c>
      <c r="B28" s="8" t="s">
        <v>288</v>
      </c>
      <c r="C28" s="9"/>
      <c r="D28" s="9"/>
      <c r="E28" s="9"/>
      <c r="F28" s="9"/>
      <c r="G28" s="9"/>
      <c r="H28" s="9"/>
      <c r="I28" s="9">
        <v>661.43706336560842</v>
      </c>
      <c r="J28" s="9">
        <v>1228.4150754251893</v>
      </c>
      <c r="K28" s="9">
        <v>1065.2625369522518</v>
      </c>
      <c r="L28" s="9">
        <v>1058.6076156904537</v>
      </c>
      <c r="M28" s="10">
        <v>958.61171455506815</v>
      </c>
      <c r="N28" s="11">
        <v>840.01088255173318</v>
      </c>
      <c r="Q28" s="12">
        <f t="shared" si="0"/>
        <v>-9.4459835403853054E-2</v>
      </c>
    </row>
    <row r="29" spans="1:17">
      <c r="A29" s="2" t="s">
        <v>363</v>
      </c>
      <c r="B29" s="8" t="s">
        <v>289</v>
      </c>
      <c r="C29" s="9"/>
      <c r="D29" s="9"/>
      <c r="E29" s="9"/>
      <c r="F29" s="9"/>
      <c r="G29" s="9"/>
      <c r="H29" s="9">
        <v>411.78796175306496</v>
      </c>
      <c r="I29" s="9">
        <v>426.43814560292054</v>
      </c>
      <c r="J29" s="9">
        <v>345.80890119615174</v>
      </c>
      <c r="K29" s="9">
        <v>426.49461874446888</v>
      </c>
      <c r="L29" s="9">
        <v>552.88132690056807</v>
      </c>
      <c r="M29" s="10"/>
      <c r="N29" s="11" t="s">
        <v>154</v>
      </c>
    </row>
    <row r="30" spans="1:17">
      <c r="A30" s="2" t="s">
        <v>364</v>
      </c>
      <c r="B30" s="8" t="s">
        <v>288</v>
      </c>
      <c r="C30" s="9"/>
      <c r="D30" s="9"/>
      <c r="E30" s="9"/>
      <c r="F30" s="9"/>
      <c r="G30" s="9"/>
      <c r="H30" s="9">
        <v>666.15307073518613</v>
      </c>
      <c r="I30" s="9">
        <v>580.24486975177797</v>
      </c>
      <c r="J30" s="9">
        <v>857.7346486959907</v>
      </c>
      <c r="K30" s="9">
        <v>1012.3801744476364</v>
      </c>
      <c r="L30" s="9">
        <v>722.08256977266819</v>
      </c>
      <c r="M30" s="10"/>
      <c r="N30" s="11" t="s">
        <v>154</v>
      </c>
    </row>
    <row r="31" spans="1:17">
      <c r="A31" s="2" t="s">
        <v>365</v>
      </c>
      <c r="B31" s="8" t="s">
        <v>288</v>
      </c>
      <c r="C31" s="9"/>
      <c r="D31" s="9"/>
      <c r="E31" s="9"/>
      <c r="F31" s="9"/>
      <c r="G31" s="9"/>
      <c r="H31" s="9"/>
      <c r="I31" s="9"/>
      <c r="J31" s="9"/>
      <c r="K31" s="9"/>
      <c r="L31" s="9"/>
      <c r="M31" s="10">
        <v>975.4409637704166</v>
      </c>
      <c r="N31" s="11">
        <v>432.75037922884258</v>
      </c>
    </row>
    <row r="32" spans="1:17">
      <c r="A32" s="2" t="s">
        <v>107</v>
      </c>
      <c r="B32" s="8" t="s">
        <v>288</v>
      </c>
      <c r="C32" s="9"/>
      <c r="D32" s="9"/>
      <c r="E32" s="9"/>
      <c r="F32" s="9"/>
      <c r="G32" s="9"/>
      <c r="H32" s="9"/>
      <c r="I32" s="9"/>
      <c r="J32" s="9"/>
      <c r="K32" s="9"/>
      <c r="L32" s="9"/>
      <c r="M32" s="10">
        <v>661.9215331686662</v>
      </c>
      <c r="N32" s="11">
        <v>502.78405081157371</v>
      </c>
    </row>
    <row r="33" spans="1:14">
      <c r="A33" s="2" t="s">
        <v>366</v>
      </c>
      <c r="B33" s="8" t="s">
        <v>289</v>
      </c>
      <c r="C33" s="9"/>
      <c r="D33" s="9"/>
      <c r="E33" s="9"/>
      <c r="F33" s="9"/>
      <c r="G33" s="9"/>
      <c r="H33" s="9"/>
      <c r="I33" s="9"/>
      <c r="J33" s="9"/>
      <c r="K33" s="9"/>
      <c r="L33" s="9"/>
      <c r="M33" s="10">
        <v>624.3910227751735</v>
      </c>
      <c r="N33" s="11">
        <v>468.4738015251574</v>
      </c>
    </row>
    <row r="34" spans="1:14">
      <c r="A34" s="2" t="s">
        <v>367</v>
      </c>
      <c r="B34" s="8" t="s">
        <v>289</v>
      </c>
      <c r="C34" s="9"/>
      <c r="D34" s="9"/>
      <c r="E34" s="9"/>
      <c r="F34" s="9"/>
      <c r="G34" s="9"/>
      <c r="H34" s="9"/>
      <c r="I34" s="9"/>
      <c r="J34" s="9"/>
      <c r="K34" s="9"/>
      <c r="L34" s="9"/>
      <c r="M34" s="10">
        <v>324.88163827655308</v>
      </c>
      <c r="N34" s="11">
        <v>282.99969313627253</v>
      </c>
    </row>
    <row r="35" spans="1:14">
      <c r="A35" s="2" t="s">
        <v>107</v>
      </c>
      <c r="B35" s="8" t="s">
        <v>288</v>
      </c>
      <c r="C35" s="9"/>
      <c r="D35" s="9"/>
      <c r="E35" s="9"/>
      <c r="F35" s="9"/>
      <c r="G35" s="9"/>
      <c r="H35" s="9"/>
      <c r="I35" s="9"/>
      <c r="J35" s="9"/>
      <c r="K35" s="9"/>
      <c r="L35" s="9"/>
      <c r="M35" s="9"/>
      <c r="N35" s="11">
        <v>502.78405081157371</v>
      </c>
    </row>
    <row r="36" spans="1:14">
      <c r="A36" s="2" t="s">
        <v>125</v>
      </c>
      <c r="B36" s="8" t="s">
        <v>288</v>
      </c>
      <c r="C36" s="9"/>
      <c r="D36" s="9"/>
      <c r="E36" s="9"/>
      <c r="F36" s="9"/>
      <c r="G36" s="9"/>
      <c r="H36" s="9"/>
      <c r="I36" s="9"/>
      <c r="J36" s="9"/>
      <c r="K36" s="9"/>
      <c r="L36" s="9"/>
      <c r="M36" s="9"/>
      <c r="N36" s="11">
        <v>422.84589649711529</v>
      </c>
    </row>
    <row r="37" spans="1:14">
      <c r="A37" s="2" t="s">
        <v>368</v>
      </c>
      <c r="B37" s="8" t="s">
        <v>289</v>
      </c>
      <c r="C37" s="9"/>
      <c r="D37" s="9"/>
      <c r="E37" s="9"/>
      <c r="F37" s="9"/>
      <c r="G37" s="9"/>
      <c r="H37" s="9"/>
      <c r="I37" s="9"/>
      <c r="J37" s="9"/>
      <c r="K37" s="9"/>
      <c r="L37" s="9"/>
      <c r="M37" s="9"/>
      <c r="N37" s="11">
        <v>851.33382559774975</v>
      </c>
    </row>
    <row r="38" spans="1:14">
      <c r="A38" s="1" t="s">
        <v>369</v>
      </c>
      <c r="C38" s="9"/>
      <c r="D38" s="9"/>
      <c r="E38" s="9"/>
      <c r="F38" s="9"/>
      <c r="G38" s="9"/>
      <c r="H38" s="9"/>
      <c r="I38" s="9"/>
      <c r="J38" s="9"/>
      <c r="K38" s="9"/>
      <c r="L38" s="9"/>
    </row>
    <row r="39" spans="1:14">
      <c r="A39" s="1" t="s">
        <v>370</v>
      </c>
      <c r="C39" s="14"/>
      <c r="D39" s="14">
        <v>841</v>
      </c>
      <c r="E39" s="14">
        <v>808</v>
      </c>
      <c r="F39" s="14">
        <v>727</v>
      </c>
      <c r="G39" s="14">
        <v>692.15717654727189</v>
      </c>
      <c r="H39" s="14">
        <v>675</v>
      </c>
      <c r="I39" s="14">
        <v>671.87357959592237</v>
      </c>
      <c r="J39" s="14">
        <v>719.9629556791524</v>
      </c>
      <c r="K39" s="14">
        <v>735.56507985614564</v>
      </c>
      <c r="L39" s="14">
        <v>722.57322630583519</v>
      </c>
      <c r="M39" s="10">
        <v>693.41930950888434</v>
      </c>
      <c r="N39" s="11">
        <v>457.28458170975102</v>
      </c>
    </row>
    <row r="40" spans="1:14">
      <c r="A40" s="1" t="s">
        <v>87</v>
      </c>
      <c r="C40" s="14">
        <v>727.87577183437759</v>
      </c>
      <c r="D40" s="14">
        <v>615.92074300914123</v>
      </c>
      <c r="E40" s="14">
        <v>622.49719373765299</v>
      </c>
      <c r="F40" s="14">
        <v>646.05423294326022</v>
      </c>
      <c r="G40" s="14">
        <v>654.10074275420641</v>
      </c>
      <c r="H40" s="14">
        <v>613</v>
      </c>
      <c r="I40" s="14">
        <v>599.13436055261582</v>
      </c>
      <c r="J40" s="14">
        <v>593.35247156563275</v>
      </c>
      <c r="K40" s="14">
        <v>642.97306302434208</v>
      </c>
      <c r="L40" s="14">
        <v>669.91518716461076</v>
      </c>
      <c r="M40" s="10">
        <v>665.35123634619572</v>
      </c>
      <c r="N40" s="11">
        <v>429.8337196513516</v>
      </c>
    </row>
    <row r="41" spans="1:14">
      <c r="A41" s="1" t="s">
        <v>371</v>
      </c>
      <c r="C41" s="14">
        <v>684.42068134066596</v>
      </c>
      <c r="D41" s="14">
        <v>685.37787635083362</v>
      </c>
      <c r="E41" s="14">
        <v>689</v>
      </c>
      <c r="F41" s="14">
        <v>651</v>
      </c>
      <c r="G41" s="14">
        <v>650</v>
      </c>
      <c r="H41" s="14">
        <v>639.65123411186255</v>
      </c>
      <c r="I41" s="14">
        <v>639.49318760028859</v>
      </c>
      <c r="J41" s="14">
        <v>652.27070688802712</v>
      </c>
      <c r="K41" s="14">
        <v>685.39422899952274</v>
      </c>
      <c r="L41" s="14">
        <v>677.68596866581947</v>
      </c>
      <c r="M41" s="10">
        <v>668.19447556449984</v>
      </c>
      <c r="N41" s="11">
        <v>408.86959915056428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A35DA3398C3847B3DBB67A16E5A8E3" ma:contentTypeVersion="21" ma:contentTypeDescription="Create a new document." ma:contentTypeScope="" ma:versionID="b9f4b47a25c625d1fceabe948d1791e4">
  <xsd:schema xmlns:xsd="http://www.w3.org/2001/XMLSchema" xmlns:xs="http://www.w3.org/2001/XMLSchema" xmlns:p="http://schemas.microsoft.com/office/2006/metadata/properties" xmlns:ns1="http://schemas.microsoft.com/sharepoint/v3" xmlns:ns2="f6280d56-c9dd-4a8a-b37b-13b518bd4347" xmlns:ns3="0d8a7d43-a595-4ea6-a3ef-dd1e7299216e" xmlns:ns4="7143f88c-566f-45a1-9981-bd2841a7f127" targetNamespace="http://schemas.microsoft.com/office/2006/metadata/properties" ma:root="true" ma:fieldsID="20b62e678e14b2399ea072c8e5c9b0d7" ns1:_="" ns2:_="" ns3:_="" ns4:_="">
    <xsd:import namespace="http://schemas.microsoft.com/sharepoint/v3"/>
    <xsd:import namespace="f6280d56-c9dd-4a8a-b37b-13b518bd4347"/>
    <xsd:import namespace="0d8a7d43-a595-4ea6-a3ef-dd1e7299216e"/>
    <xsd:import namespace="7143f88c-566f-45a1-9981-bd2841a7f12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MediaServiceObjectDetectorVersions" minOccurs="0"/>
                <xsd:element ref="ns3:_dlc_DocId" minOccurs="0"/>
                <xsd:element ref="ns3:_dlc_DocIdUrl" minOccurs="0"/>
                <xsd:element ref="ns3:_dlc_DocIdPersistId"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280d56-c9dd-4a8a-b37b-13b518bd4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6804dbc-1c05-4059-9848-38c68bf08a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8a7d43-a595-4ea6-a3ef-dd1e7299216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143f88c-566f-45a1-9981-bd2841a7f12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cc71fa7-55e9-4d92-b63d-cf5f2a3baeb4}" ma:internalName="TaxCatchAll" ma:showField="CatchAllData" ma:web="0d8a7d43-a595-4ea6-a3ef-dd1e729921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280d56-c9dd-4a8a-b37b-13b518bd4347">
      <Terms xmlns="http://schemas.microsoft.com/office/infopath/2007/PartnerControls"/>
    </lcf76f155ced4ddcb4097134ff3c332f>
    <SharedWithUsers xmlns="0d8a7d43-a595-4ea6-a3ef-dd1e7299216e">
      <UserInfo>
        <DisplayName>Margot Black</DisplayName>
        <AccountId>18</AccountId>
        <AccountType/>
      </UserInfo>
      <UserInfo>
        <DisplayName>Shaun Condon</DisplayName>
        <AccountId>23</AccountId>
        <AccountType/>
      </UserInfo>
      <UserInfo>
        <DisplayName>Megan Francis</DisplayName>
        <AccountId>17</AccountId>
        <AccountType/>
      </UserInfo>
      <UserInfo>
        <DisplayName>Amy Wild</DisplayName>
        <AccountId>22</AccountId>
        <AccountType/>
      </UserInfo>
      <UserInfo>
        <DisplayName>Sarah Hua</DisplayName>
        <AccountId>160</AccountId>
        <AccountType/>
      </UserInfo>
      <UserInfo>
        <DisplayName>Jessie Liu</DisplayName>
        <AccountId>260</AccountId>
        <AccountType/>
      </UserInfo>
      <UserInfo>
        <DisplayName>Jessica Hu</DisplayName>
        <AccountId>60</AccountId>
        <AccountType/>
      </UserInfo>
      <UserInfo>
        <DisplayName>Anna Cruz</DisplayName>
        <AccountId>59</AccountId>
        <AccountType/>
      </UserInfo>
      <UserInfo>
        <DisplayName>Hope Mersal</DisplayName>
        <AccountId>279</AccountId>
        <AccountType/>
      </UserInfo>
    </SharedWithUsers>
    <_dlc_DocId xmlns="0d8a7d43-a595-4ea6-a3ef-dd1e7299216e">SUST-912667416-136689</_dlc_DocId>
    <_dlc_DocIdUrl xmlns="0d8a7d43-a595-4ea6-a3ef-dd1e7299216e">
      <Url>https://investaproperties.sharepoint.com/teams/ESG/_layouts/15/DocIdRedir.aspx?ID=SUST-912667416-136689</Url>
      <Description>SUST-912667416-136689</Description>
    </_dlc_DocIdUrl>
    <TaxCatchAll xmlns="7143f88c-566f-45a1-9981-bd2841a7f127"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E6E41C-FA55-4797-863F-E2E1AD9C05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6280d56-c9dd-4a8a-b37b-13b518bd4347"/>
    <ds:schemaRef ds:uri="0d8a7d43-a595-4ea6-a3ef-dd1e7299216e"/>
    <ds:schemaRef ds:uri="7143f88c-566f-45a1-9981-bd2841a7f1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E7E14F-6493-4A30-88DD-22F9E889D473}">
  <ds:schemaRefs>
    <ds:schemaRef ds:uri="http://schemas.microsoft.com/office/2006/metadata/properties"/>
    <ds:schemaRef ds:uri="http://schemas.microsoft.com/office/infopath/2007/PartnerControls"/>
    <ds:schemaRef ds:uri="f6280d56-c9dd-4a8a-b37b-13b518bd4347"/>
    <ds:schemaRef ds:uri="0d8a7d43-a595-4ea6-a3ef-dd1e7299216e"/>
    <ds:schemaRef ds:uri="7143f88c-566f-45a1-9981-bd2841a7f127"/>
    <ds:schemaRef ds:uri="http://schemas.microsoft.com/sharepoint/v3"/>
  </ds:schemaRefs>
</ds:datastoreItem>
</file>

<file path=customXml/itemProps3.xml><?xml version="1.0" encoding="utf-8"?>
<ds:datastoreItem xmlns:ds="http://schemas.openxmlformats.org/officeDocument/2006/customXml" ds:itemID="{A8935CDC-FE52-4C53-8EB8-5544E6A83915}">
  <ds:schemaRefs>
    <ds:schemaRef ds:uri="http://schemas.microsoft.com/sharepoint/events"/>
  </ds:schemaRefs>
</ds:datastoreItem>
</file>

<file path=customXml/itemProps4.xml><?xml version="1.0" encoding="utf-8"?>
<ds:datastoreItem xmlns:ds="http://schemas.openxmlformats.org/officeDocument/2006/customXml" ds:itemID="{2A43E338-35A8-4DC8-AB44-5DCF581DCAA1}">
  <ds:schemaRefs>
    <ds:schemaRef ds:uri="http://schemas.microsoft.com/sharepoint/v3/contenttype/forms"/>
  </ds:schemaRefs>
</ds:datastoreItem>
</file>

<file path=docMetadata/LabelInfo.xml><?xml version="1.0" encoding="utf-8"?>
<clbl:labelList xmlns:clbl="http://schemas.microsoft.com/office/2020/mipLabelMetadata">
  <clbl:label id="{8d24d8c2-dfc0-4914-afe4-e5805651f796}" enabled="1" method="Standard" siteId="{b2b804aa-8448-4397-9084-cf241739db9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vt:i4>
      </vt:variant>
    </vt:vector>
  </HeadingPairs>
  <TitlesOfParts>
    <vt:vector size="24" baseType="lpstr">
      <vt:lpstr>INTRODUCTION</vt:lpstr>
      <vt:lpstr>CONTENTS</vt:lpstr>
      <vt:lpstr>ENVIRONMENT &gt;&gt;</vt:lpstr>
      <vt:lpstr>Environmental Reporting Rules</vt:lpstr>
      <vt:lpstr>NLA and entities</vt:lpstr>
      <vt:lpstr>Electricity</vt:lpstr>
      <vt:lpstr>Gas</vt:lpstr>
      <vt:lpstr>Diesel and refrigerants</vt:lpstr>
      <vt:lpstr>Water</vt:lpstr>
      <vt:lpstr>Emissions generation</vt:lpstr>
      <vt:lpstr>Sustainability ratings</vt:lpstr>
      <vt:lpstr>Waste</vt:lpstr>
      <vt:lpstr>Assurance statement </vt:lpstr>
      <vt:lpstr>PEOPLE &gt;&gt;</vt:lpstr>
      <vt:lpstr>Employees</vt:lpstr>
      <vt:lpstr>Board</vt:lpstr>
      <vt:lpstr>SAFETY &gt;&gt;</vt:lpstr>
      <vt:lpstr>TRIFR and LTIFR</vt:lpstr>
      <vt:lpstr>Emissions intensity</vt:lpstr>
      <vt:lpstr>Electricity intensity</vt:lpstr>
      <vt:lpstr>Gas intensity</vt:lpstr>
      <vt:lpstr>Water intensity</vt:lpstr>
      <vt:lpstr>'Environmental Reporting Rules'!Print_Area</vt:lpstr>
      <vt:lpstr>'Environmental Reporting Rules'!Print_Titles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Margot Black</dc:creator>
  <cp:keywords/>
  <dc:description/>
  <cp:lastModifiedBy>Rebecca Fitzgerald</cp:lastModifiedBy>
  <cp:revision/>
  <dcterms:created xsi:type="dcterms:W3CDTF">2022-01-14T00:16:59Z</dcterms:created>
  <dcterms:modified xsi:type="dcterms:W3CDTF">2026-10-22T03:19:31Z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0x010100ABA35DA3398C3847B3DBB67A16E5A8E3</vt:lpwstr>
  </property>
  <property fmtid="{D5CDD505-2E9C-101B-9397-08002B2CF9AE}" pid="3" name="MediaServiceImageTags">
    <vt:lpwstr/>
  </property>
  <property fmtid="{D5CDD505-2E9C-101B-9397-08002B2CF9AE}" pid="4" name="_dlc_DocIdItemGuid">
    <vt:lpwstr>01395d69-6302-4e01-9104-e9975d2c49d2</vt:lpwstr>
  </property>
  <property fmtid="{D5CDD505-2E9C-101B-9397-08002B2CF9AE}" pid="5" name="Tenant">
    <vt:lpwstr/>
  </property>
  <property fmtid="{D5CDD505-2E9C-101B-9397-08002B2CF9AE}" pid="6" name="gd302cc921a04c328fc94403576095b5">
    <vt:lpwstr/>
  </property>
  <property fmtid="{D5CDD505-2E9C-101B-9397-08002B2CF9AE}" pid="7" name="Topic">
    <vt:lpwstr/>
  </property>
  <property fmtid="{D5CDD505-2E9C-101B-9397-08002B2CF9AE}" pid="8" name="hacffd313bce458dac0f119eb0da2108">
    <vt:lpwstr/>
  </property>
  <property fmtid="{D5CDD505-2E9C-101B-9397-08002B2CF9AE}" pid="9" name="dbfe60076f8e44408090431391f5ba59">
    <vt:lpwstr/>
  </property>
  <property fmtid="{D5CDD505-2E9C-101B-9397-08002B2CF9AE}" pid="10" name="Property">
    <vt:lpwstr/>
  </property>
  <property fmtid="{D5CDD505-2E9C-101B-9397-08002B2CF9AE}" pid="11" name="State">
    <vt:lpwstr/>
  </property>
  <property fmtid="{D5CDD505-2E9C-101B-9397-08002B2CF9AE}" pid="12" name="DocumentType">
    <vt:lpwstr/>
  </property>
  <property fmtid="{D5CDD505-2E9C-101B-9397-08002B2CF9AE}" pid="13" name="bdd46f02e6584be3a47c829dfe725622">
    <vt:lpwstr/>
  </property>
  <property fmtid="{D5CDD505-2E9C-101B-9397-08002B2CF9AE}" pid="14" name="i7ffe24c9d314d4b819e7b6746626b37">
    <vt:lpwstr/>
  </property>
  <property fmtid="{D5CDD505-2E9C-101B-9397-08002B2CF9AE}" pid="15" name="nff092f63389478bbf04fa8de49065c7">
    <vt:lpwstr/>
  </property>
  <property fmtid="{D5CDD505-2E9C-101B-9397-08002B2CF9AE}" pid="16" name="a15f371a7e094f0c9a8d5af605e0f009">
    <vt:lpwstr/>
  </property>
  <property fmtid="{D5CDD505-2E9C-101B-9397-08002B2CF9AE}" pid="17" name="Year">
    <vt:lpwstr/>
  </property>
  <property fmtid="{D5CDD505-2E9C-101B-9397-08002B2CF9AE}" pid="18" name="Month">
    <vt:lpwstr/>
  </property>
  <property fmtid="{D5CDD505-2E9C-101B-9397-08002B2CF9AE}" pid="19" name="Vendor">
    <vt:lpwstr/>
  </property>
  <property fmtid="{D5CDD505-2E9C-101B-9397-08002B2CF9AE}" pid="20" name="Activity_x0020_type">
    <vt:lpwstr/>
  </property>
  <property fmtid="{D5CDD505-2E9C-101B-9397-08002B2CF9AE}" pid="21" name="Status">
    <vt:lpwstr/>
  </property>
  <property fmtid="{D5CDD505-2E9C-101B-9397-08002B2CF9AE}" pid="22" name="fe4e9142925648f4aaab3f3f29960e0f">
    <vt:lpwstr/>
  </property>
  <property fmtid="{D5CDD505-2E9C-101B-9397-08002B2CF9AE}" pid="23" name="j2e45af40e4944b0ba3ec24cb3eb3723">
    <vt:lpwstr/>
  </property>
  <property fmtid="{D5CDD505-2E9C-101B-9397-08002B2CF9AE}" pid="24" name="i5519449667746418505152d6e33296d">
    <vt:lpwstr/>
  </property>
  <property fmtid="{D5CDD505-2E9C-101B-9397-08002B2CF9AE}" pid="25" name="h581334b1dbe47c59e322375a30c2c49">
    <vt:lpwstr/>
  </property>
  <property fmtid="{D5CDD505-2E9C-101B-9397-08002B2CF9AE}" pid="26" name="c5e168ffb20f4a33992bcd22dec9cb9f">
    <vt:lpwstr/>
  </property>
  <property fmtid="{D5CDD505-2E9C-101B-9397-08002B2CF9AE}" pid="27" name="i9fbe5f77ff947e7b8819dc7a5ee9b96">
    <vt:lpwstr/>
  </property>
  <property fmtid="{D5CDD505-2E9C-101B-9397-08002B2CF9AE}" pid="28" name="_EndDate">
    <vt:lpwstr>2024-08-06T11:05:15Z</vt:lpwstr>
  </property>
  <property fmtid="{D5CDD505-2E9C-101B-9397-08002B2CF9AE}" pid="29" name="StartDate">
    <vt:lpwstr>2024-08-06T11:05:15Z</vt:lpwstr>
  </property>
  <property fmtid="{D5CDD505-2E9C-101B-9397-08002B2CF9AE}" pid="30" name="Resources">
    <vt:lpwstr/>
  </property>
  <property fmtid="{D5CDD505-2E9C-101B-9397-08002B2CF9AE}" pid="31" name="Procurement_x0020_type">
    <vt:lpwstr/>
  </property>
  <property fmtid="{D5CDD505-2E9C-101B-9397-08002B2CF9AE}" pid="32" name="TransactionType">
    <vt:lpwstr/>
  </property>
  <property fmtid="{D5CDD505-2E9C-101B-9397-08002B2CF9AE}" pid="33" name="Procurement type">
    <vt:lpwstr/>
  </property>
  <property fmtid="{D5CDD505-2E9C-101B-9397-08002B2CF9AE}" pid="34" name="Activity type">
    <vt:lpwstr/>
  </property>
</Properties>
</file>